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2"/>
  </bookViews>
  <sheets>
    <sheet name="Συνοπτικό" sheetId="1" r:id="rId1"/>
    <sheet name="Εγκριθ" sheetId="2" r:id="rId2"/>
    <sheet name="Αποριφ" sheetId="3" r:id="rId3"/>
    <sheet name="Περιβ." sheetId="4" r:id="rId4"/>
  </sheets>
  <definedNames>
    <definedName name="_xlnm.Print_Titles" localSheetId="2">'Αποριφ'!$3:$3</definedName>
    <definedName name="_xlnm.Print_Titles" localSheetId="1">'Εγκριθ'!$3:$3</definedName>
    <definedName name="_xlnm.Print_Titles" localSheetId="3">'Περιβ.'!$4:$4</definedName>
    <definedName name="_xlnm.Print_Titles" localSheetId="0">'Συνοπτικό'!$3:$4</definedName>
  </definedNames>
  <calcPr fullCalcOnLoad="1"/>
</workbook>
</file>

<file path=xl/sharedStrings.xml><?xml version="1.0" encoding="utf-8"?>
<sst xmlns="http://schemas.openxmlformats.org/spreadsheetml/2006/main" count="1034" uniqueCount="609">
  <si>
    <t>ΑΛΕΞΑΝΔΡΟΣ ΜΕΓΑΠΑΝΟΣ</t>
  </si>
  <si>
    <t>ΟΙΝΟΠΟΙΪΑ Α. ΜΕΓΑΠΑΝΟΣ</t>
  </si>
  <si>
    <t>ΕΚΣΥΓΧΡΟΝΙΣΜΟΣ ΟΙΝΟΠΟΙΪΟΥ</t>
  </si>
  <si>
    <t>ΠΙΚΕΡΜΙ</t>
  </si>
  <si>
    <t>ΜΠΟΥΖΑΛΑΣ Ο.Ε.  ΣΦΑΓΕΙΑ ΤΡΙΠΟΛΕΩΣ</t>
  </si>
  <si>
    <t>ΕΚΣΥΓΧΡΟΝΙΣΜΟΣ ΣΦΑΓΙΕΟΥ - ΤΥΠΟΠΟΙΗΣΗ ΚΡΕΑΤΟΣ (ΚΑΙ ΒΙΟΛΟΓΙΚΩΝ) - ΕΠΕΞΕΡΓΑΣΙΑ ΥΠΟΠΡΟΪΟΝΤΩΝ</t>
  </si>
  <si>
    <t>ΒΙ.ΠΕ. ΤΡΙΠΟΛΗΣ</t>
  </si>
  <si>
    <t>ΚΟΥΤΣΑΚΗΣ ΜΙΧΑΗΛ ΤΟΥ ΑΠΟΣΤΟΛΟΥ</t>
  </si>
  <si>
    <t>ΚΟΥΤΣΑΚΗΣ ΜΙΧΑΗΛ</t>
  </si>
  <si>
    <t>ΙΔΡΥΣΗ ΜΟΝΑΔΑΣ ΕΠΕΞΕΡΓΑΣΙΑΣ &amp; ΤΥΠΟΠΟΙΗΣΗΣ ΠΟΛ/ΣΤΙΚΟΥ ΥΛΙΚΟΥ ΟΠΩΡ/ΚΩΝ</t>
  </si>
  <si>
    <t>ΣΠΟΡΩΝ &amp; ΠΟΛ/ΚΟΥ ΥΛΙΚΟΥ</t>
  </si>
  <si>
    <t>ΚΑΒΡΟΣ ΠΟΜΠΙΑΣ ΔΗΝΟΥ ΜΟΙΡΩΝ</t>
  </si>
  <si>
    <t>ΒΕΛΤΙΩΣΗ ΣΦΑΓΕΙΟΥ ΜΕ ΤΜΗΜΑ ΤΕΜΑΧΙΣΜΟΥ ΤΥΠΟΠΟΙΗΣΗΣ ΚΡΕΑΤΟΣ &amp; ΠΑΡΑΓΩΓΗΣ ΚΡΕΑΤΟΣΚΕΥΑΣΜΑΤΩΝ &amp; ΠΡΟΣΘΗΚΗ ΜΟΝΑΔΑΣ ΕΠΕΞΕΡΓΑΣΙΑΣ ΥΠΟΠΡΟΪΟΝΤΩΝ ΣΦΑΓΗΣ</t>
  </si>
  <si>
    <t>ΓΥΡΤΩΝΗ Ν.ΛΑΡΙΣΑΣ</t>
  </si>
  <si>
    <t>ΛΑΡΙΣΑΣ</t>
  </si>
  <si>
    <t>ΑΙΤΩΛ/ΝΙΑΣ</t>
  </si>
  <si>
    <t>Ι.ΔΟΥΚΙΔΗΣ &amp; ΥΙΟΙ Ο.Ε.</t>
  </si>
  <si>
    <t>Κ.ΤΟΣΚΟΥΔΗΣ ΔΙΑΔΟΧΟΙ Α.Ε.</t>
  </si>
  <si>
    <t>ΕΚΣΥΓΧΡΟΝΙΣΜΟΣ ΣΤΑΦΙΔΟΕΡΓΟΣΤΑΣΙΟΥ</t>
  </si>
  <si>
    <t>ΒΙ.ΠΕ. ΗΡΑΚΛΕΙΟΥ - ΑΛΙΚΑΡΝΑΣΟΣ</t>
  </si>
  <si>
    <t>ΞΑΝΘΗΣ</t>
  </si>
  <si>
    <t>ΛΑΚΩΝΙΑΣ</t>
  </si>
  <si>
    <t>ΓΑΛΑ</t>
  </si>
  <si>
    <t>ΚΟΡΙΝΘΙΑΣ</t>
  </si>
  <si>
    <t>ΟΠΩΡ/ΚΑ-Μ</t>
  </si>
  <si>
    <t>ΟΠΩΡ/ΚΑ-Σ</t>
  </si>
  <si>
    <t>ΡΟΔΟΠΗΣ</t>
  </si>
  <si>
    <t>ΧΑΤΖΗΙΩΑΝΝΙΔΗΣ ΔΗΜΗΤΡΙΟΣ</t>
  </si>
  <si>
    <t>ΤΕΡΜΑ Γ. ΚΟΝΔΥΛΗ</t>
  </si>
  <si>
    <t>ΑΜΗΛΚΟ Α.Ε.</t>
  </si>
  <si>
    <t>ΕΥΤΥΧΙΟΣ ΓΙΟΥΛΗΣ &amp; ΣΙΑ Ο.Ε.</t>
  </si>
  <si>
    <t>ΜΟΒΡΗΣ</t>
  </si>
  <si>
    <t>ΖΟΥΡΟΣ ΤΥΡΟΚΟΜΙΚΑ - ΤΡΟΦΙΜΑ Α.Ε.</t>
  </si>
  <si>
    <t>ΑΓΡΟΤΙΚΟΣ ΣΥΝ/ΣΜΟΣ ΔΟΛΙΑΝΩΝ</t>
  </si>
  <si>
    <t>ΚΑΡΑΓΙΑΝΝΗΣ ΠΑΝΑΓΙΩΤΗΣ &amp; ΣΙΑ Ο. Ε.</t>
  </si>
  <si>
    <t>ΜΕΤΕΓΚΑΤΑΣΤΑΣΗ -  ΕΚΣΥΓΧΡΟΝΙΣΜΟΣ ΤΥΡΟΚΟΜΕΙΟΥ</t>
  </si>
  <si>
    <t>ΠΛΕΥΡΟΥΛΑ ΤΡΑΧΕΙΑΣ ΔΗΜΟΥ ΑΡΧΑΙΑΣ ΕΠΙΔΑΥΡΟΥ</t>
  </si>
  <si>
    <t>ΠΑΝΑΓΙΩΤΗΣ &amp; ΑΘΑΝΑΣΙΟΣ ΚΑΡΑΓΙΑΝΝΗΣ Ο.Ε.</t>
  </si>
  <si>
    <t>ΜΕΤΕΓΚΑΤΑΣΤΑΣΗ - ΕΚΣΥΓΧΡΟΝΙΣΜΟΣ ΤΥΡΟΚΟΜΕΙΟΥ</t>
  </si>
  <si>
    <t>ΓΛΥΝΑ ΤΡΑΧΕΙΑΣ ΑΡΧΑΙΑ ΕΠΙΔΑΥΡΟΣ</t>
  </si>
  <si>
    <t>ΕΛΑΙΟΥΧΑ ΠΡΟΪΟΝΤΑ, ΟΠΩΡ/ΚΑ-Β</t>
  </si>
  <si>
    <t>ΕΚΣΥΓΧΡΟΝΙΣΜΟΣ ΕΛΑΙΟΥΡΓΕΙΟΥ</t>
  </si>
  <si>
    <t>ΙΩΑΝΝΙΝΩΝ</t>
  </si>
  <si>
    <t>ΤΥΡΟΚΟΜΙΚΗ ΚΑΡΔΙΤΣΑΣ "ΑΓΡΑΦΑ" Α.Ε.</t>
  </si>
  <si>
    <t>ΕΜΠΟΡΙΚΕΣ &amp; ΒΙΟΤΕΧΝΙΚΕΣ ΕΠΙΧΕΙΡΗΣΕΙΣ ΚΡΗΤΗΣ ΙΩΑΝΝΗΣ ΒΕΛΗΒΑΣΑΚΗΣ ΜΟΝΟΠΡΟΣΩΠΗ ΕΤΑΙΡΕΙΑ ΠΕΡΙΟΡΙΣΜΕΝΗΣ ΕΥΘΥΝΗΣ</t>
  </si>
  <si>
    <t>ΚΡΗΤΗ Ε.Π.Ε.</t>
  </si>
  <si>
    <t>ΙΔΡΥΣΗ ΜΟΝΑΔΑΣ ΕΠΕΞΕΡΓΑΣΙΑΣ &amp; ΕΜΠΟΡΙΑΣ ΑΡΩΜΑΤΙΚΩΝ &amp; ΦΑΡΜΑΚΕΥΤΙΚΩΝ ΦΥΤΩΝ</t>
  </si>
  <si>
    <t>ΔΗΜΟΣ ΧΕΡΣΟΝΗΣΟΥ ΠΕΔΙΑΔΟΣ</t>
  </si>
  <si>
    <t>-</t>
  </si>
  <si>
    <t>ΑΠΟΡΡΙΨΗ</t>
  </si>
  <si>
    <t>(σε Ευρώ)</t>
  </si>
  <si>
    <t>ΛΟΓΟΙ ΑΠΟΡΡΙΨΗΣ</t>
  </si>
  <si>
    <t>Δεν πληρούσε το κριτήριο της τριετίας για εκσ/σμό. Οικονομικά στοιχεία ενός έτους</t>
  </si>
  <si>
    <t>Δεν πληρούσε το κριτήριο της τριετίας για εκσ/σμό. Δικαιολογητικά υφιστάμενης λειτουργίας δεν υπήρχαν</t>
  </si>
  <si>
    <t>Αντικείμενο της επένδυσης αφορούσε συντήρηση. Μη επιλέξιμη δράση.</t>
  </si>
  <si>
    <t xml:space="preserve">Δεν πληρούσε το κριτήριο της τριετίας για εκσ/σμό. </t>
  </si>
  <si>
    <t>Ελλειπής μελέτη. Ανεπαρκή στοιχεία</t>
  </si>
  <si>
    <t xml:space="preserve">Δεν πληρούσε το κριτήριο της τριετίας για εκσ/σμό. Οικονομικά στοιχεία ενός έτους. </t>
  </si>
  <si>
    <t>Ανεπαρκής μελέτη. Έλλειψη στοιχείων</t>
  </si>
  <si>
    <t>Μη κάλυψη της ιδιας συμμετοχής</t>
  </si>
  <si>
    <t>Μη επιλέξιμη δράση</t>
  </si>
  <si>
    <t>Μη επιλέξιμη δράση. Έλλειψη δικαιολογητικών</t>
  </si>
  <si>
    <t>Μη επιλέξιμη δράση.</t>
  </si>
  <si>
    <t>2. ΝΟΜΟΣ ΧΑΝΙΩΝ</t>
  </si>
  <si>
    <t xml:space="preserve"> </t>
  </si>
  <si>
    <r>
      <t>ΕΠΕΝΔΥΤΙΚΑ ΣΧΕΔΙΑ ΚΑΤΩ ΤΩΝ 300.000 ΕΥΡΩ ΠΟΥ</t>
    </r>
    <r>
      <rPr>
        <b/>
        <sz val="10"/>
        <rFont val="Arial"/>
        <family val="2"/>
      </rPr>
      <t xml:space="preserve">  </t>
    </r>
    <r>
      <rPr>
        <b/>
        <u val="single"/>
        <sz val="12"/>
        <rFont val="Arial"/>
        <family val="2"/>
      </rPr>
      <t xml:space="preserve">ΔΕΝ ΕΓΚΡΙΘΗΚΑΝ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ΓΙΑ ΕΝΤΑΞΗ ΣΤΟ ΜΕΤΡΟ 2.1. ΤΟΥ Ε.Π.Α.Α. &amp; Α.Υ. 2001 - 2006   </t>
    </r>
  </si>
  <si>
    <t>ΕΠΕΝΔΥΤΙΚΑ ΣΧΕΔΙΑ ΚΑΤΩ ΤΩΝ 300.000 ΕΥΡΩ ΠΟΥ ΕΓΚΡΙΘΗΚΑΝ ΓΙΑ ΕΝΤΑΞΗ ΣΤΟ ΜΕΤΡΟ 2.1. ΤΟΥ Ε.Π.Α.Α. &amp; Α.Υ. 2001 - 2006</t>
  </si>
  <si>
    <t>1. ΝΟΜΟΣ ΑΡΤΑΣ</t>
  </si>
  <si>
    <t>ΣΥΝΟΛΟ Ν. ΑΡΤΑΣ</t>
  </si>
  <si>
    <t>Δ.Δ.ΑΜΜΟΤΟΠΟΥ</t>
  </si>
  <si>
    <t>Λόγω μη εκπληρωσης κριτηρίων βιωσιμότητας (άρθρο 11 της ΚΥΑ 450/2001)</t>
  </si>
  <si>
    <r>
      <t xml:space="preserve">ΕΠΕΝΔΥΤΙΚΑ ΣΧΕΔΙΑ ΠΟΥ   </t>
    </r>
    <r>
      <rPr>
        <b/>
        <u val="single"/>
        <sz val="12"/>
        <rFont val="Arial"/>
        <family val="2"/>
      </rPr>
      <t>ΕΓΚΡΙΘΗΚΑΝ</t>
    </r>
    <r>
      <rPr>
        <b/>
        <sz val="10"/>
        <rFont val="Arial"/>
        <family val="2"/>
      </rPr>
      <t xml:space="preserve">   ΓΙΑ ΕΝΤΑΞΗ ΣΤΟ ΜΕΤΡΟ 2.1. ΤΟΥ Ε.Π.Α.Α. &amp; Α.Υ. 2001 - 2006</t>
    </r>
  </si>
  <si>
    <r>
      <t xml:space="preserve">ΕΠΕΝΔΥΤΙΚΑ ΣΧΕΔΙΑ ΠΟΥ   </t>
    </r>
    <r>
      <rPr>
        <b/>
        <u val="single"/>
        <sz val="12"/>
        <rFont val="Arial"/>
        <family val="2"/>
      </rPr>
      <t>ΔΕΝ ΕΓΚΡΙΘΗΚΑΝ</t>
    </r>
    <r>
      <rPr>
        <b/>
        <sz val="10"/>
        <rFont val="Arial"/>
        <family val="2"/>
      </rPr>
      <t xml:space="preserve">   ΓΙΑ ΕΝΤΑΞΗ ΣΤΟ ΜΕΤΡΟ 2.1. ΤΟΥ Ε.Π.Α.Α. &amp; Α.Υ. 2001 - 2006</t>
    </r>
  </si>
  <si>
    <t>Μη εκπλήρωση κριτηρίων βιωσιμότητας (άρθρο 11) και δικαιολογητικά μη ανταποκρινόμενα στις προϋποθέσεις του άρθρο 7.β (ΚΥΑ 450/2001 )</t>
  </si>
  <si>
    <t>ΣΥΝΟΛΟ Ν. ΚΑΒΑΛΑΣ</t>
  </si>
  <si>
    <t>ΣΥΝΟΛΟ Ν. ΞΑΝΘΗΣ</t>
  </si>
  <si>
    <t>ΣΥΝΟΛΟ Ν. ΡΟΔΟΠΗΣ</t>
  </si>
  <si>
    <t>ΣΥΝΟΛΟ Ν. ΗΜΑΘΙΑΣ</t>
  </si>
  <si>
    <t>ΣΥΝΟΛΟ Ν. ΘΕΣ/ΝΙΚΗΣ</t>
  </si>
  <si>
    <t>ΣΥΝΟΛΟ Ν. ΧΑΛΚΙΔΙΚΗΣ</t>
  </si>
  <si>
    <t>ΣΥΝΟΛΟ Ν. ΚΑΣΤΟΡΙΑΣ</t>
  </si>
  <si>
    <t>ΝΟΜΟΣ</t>
  </si>
  <si>
    <t>ΕΓΡΙΘΕΝΤΑ ΕΠΕΝΔΥΤΙΚΑ ΣΧΕΔΙΑ</t>
  </si>
  <si>
    <t>ΑΡΙΘΜΟΣ</t>
  </si>
  <si>
    <t>ΠΡΟΫΠ/ΣΜΟΣ ΕΓΚΡΙΣΗΣ</t>
  </si>
  <si>
    <t>ΑΠΟΡΙΦΘΕΝΤΑ ΕΠΕΝΔΥΤΙΚΑ ΣΧΕΔΙΑ</t>
  </si>
  <si>
    <t>ΥΠΟΒΛΗΘΕΝΤΑ ΕΠΕΝΔΥΤΙΚΑ ΣΧΕΔΙΑ</t>
  </si>
  <si>
    <t>ΠΡΟΫΠ/ΣΜΟΣ ΑΙΤΗΣΗΣ</t>
  </si>
  <si>
    <t>ΕΠΕΝΔΥΤΙΚΑ ΣΧΕΔΙΑ ΚΑΤΩ ΤΩΝ 300.000 ΕΥΡΩ ΓΙΑ ΕΝΤΑΞΗ ΣΤΟ ΜΕΤΡΟ 2.1. ΤΟΥ Ε.Π.Α.Α. &amp; Α.Υ. 2001 - 2006</t>
  </si>
  <si>
    <t>ΕΚΣΥΓΧΡΟΝΙΣΜΟΣ ΤΥΡΟΚΟΜΕΙΟΥ</t>
  </si>
  <si>
    <t>ΕΚΣΥΓΧΡΟΝΙΣΜΟΣ ΓΡΑΜΜΩΝ ΕΠΕΞΕΡΓΑΣΙΑΣ ΕΛΑΙΟΚΑΡΠΩΝ &amp; ΤΥΠΟΠΟΙΗΣΗΣ ΕΛΑΙΟΛΑΔΟΥ</t>
  </si>
  <si>
    <t>Δ.Δ. ΜΟΛΑΩΝ</t>
  </si>
  <si>
    <t>ΑΝΔΡΕΑΣ ΠΕΤΙΚΑΣ Α.Ε.Β.Ε. ΚΡΕΑΤΩΝ</t>
  </si>
  <si>
    <t>ΑΝΔΡΕΑΣ ΠΕΤΙΚΑΣ ΑΕΒΕ ΚΡΕΑΤΩΝ</t>
  </si>
  <si>
    <t>ΕΚΣΥΓΧΡΟΝΙΣΜΟΣ ΠΑΡΑΓΩΓΙΚΗΣ ΔΙΑΔΙΚΑΣΙΑΣ &amp; ΒΕΛΤΙΩΣΗ ΠΟΙΟΤΗΤΑΣ ΠΑΡΑΓΩΜΕΝΩΝ ΠΡΟΪΟΝΤΩΝ</t>
  </si>
  <si>
    <t>ΑΜΕΡΙΚΑΝΙΚΗ ΓΕΩΡΓΙΚΗ ΣΧΟΛΗ ΘΕΣ/ΝΙΚΗΣ</t>
  </si>
  <si>
    <t>ΕΠΕΚΤΑΣΗ &amp; ΑΝΑΚΑΤΑΣΚΕΥΗ ΕΚΠΑΙΔΕΥΤΙΚΟΥ ΠΑΡΑΣΚΕΥΑΣΤΗΡΙΟΥ ΖΩΟΤΡΟΦΩΝ</t>
  </si>
  <si>
    <t>ΑΝΘΟΥΛΑ ΧΡ. ΣΟΥΜΠΑΣΑΚΗ</t>
  </si>
  <si>
    <t>ΔΗΜΟΤΙΚΟ ΔΙΑΜΕΡΙΣΜΑ ΦΟΙΝΙΚΑ</t>
  </si>
  <si>
    <t>ΙΕΡΩΝΥΜΑΚΗΣ ΠΡΙΑΜΟΣ ΤΟΥ ΣΤΑΜΑΤΗ</t>
  </si>
  <si>
    <t>ΣΥΜΠΛΗΡΩΣΗ - ΕΚΣΥΓΧΡΟΝΙΣΜΟΣ ΟΙΝΟΠΟΙΕΙΟΥ &amp; ΑΠΟΣΤΑΚΤΗΡΙΟΥ ΤΣΙΚΟΥΔΙΑΣ, ΚΑΤΑΣΚΕΥΗ ΜΟΝΑΔΑΣ ΕΜΦΙΑΛΩΣΗΣ ΒΙΟΛΟΓΙΚΩΝ ΚΡΑΣΙΩΝ</t>
  </si>
  <si>
    <t>ΔΗΜΟΣ ΤΕΜΕΝΟΥΣ</t>
  </si>
  <si>
    <t>ΣΕΡΡΩΝ</t>
  </si>
  <si>
    <t>ΡΟΜΠΟΤΗ ΕΛΕΝΗ</t>
  </si>
  <si>
    <t>ΕΚΣΥΓΧΡΟΝΙΣΜΟΣ ΜΟΝΑΔΑΣ  ΠΑΡΑΓΩΓΗΣ  ΕΠΩΝΥΜΩΝ ΠΡΟΪΟΝΤΩΝ, ΜΙΚΡΟΣΥΣΚΕΥΑΣΙΩΝ ΤΟΥΡΣΙΩΝ ΠΙΠΕΡΙΑΣ ΚΑΙ ΕΛΙΑΣ</t>
  </si>
  <si>
    <t>ΑΡΕΤΗ</t>
  </si>
  <si>
    <t>ΔΗΜΗΤΡΙΟΣ ΚΑΡΑΔΗΜΟΣ</t>
  </si>
  <si>
    <t>ΙΔΡΥΣΗ ΜΟΝΑΔΑΣ ΠΑΡΑΓΩΓΗΣ ΟΙΝΩΝ ΑΠΌ ΠΡΟΊΟΝΤΑ ΒΙΟΛΟΓΙΚΗΣ ΑΜΠΕΛΟΥΡΓΙΑΣ</t>
  </si>
  <si>
    <t>ΜΕΓΑΠΛΑΤΑΝΟΣ ΑΤΑΛΑΝΤΗΣ</t>
  </si>
  <si>
    <t>ΒΑΣΒΑΤΕΚΗΣ ΚΩΝ/ΝΟΣ</t>
  </si>
  <si>
    <t>ΚΤΗΜΑ ΣΤΑΥΡΟΠΟΥΛΟΥ Ο.Ε.</t>
  </si>
  <si>
    <t>ΠΑΛΑΙΟΧΩΡΙ ΓΑΣΤΟΥΝΗΣ</t>
  </si>
  <si>
    <t>ΠΑΝΑΓΙΩΤΗΣ ΠΟΛΥΖΟΣ &amp; ΣΙΑ Ε.Ε.</t>
  </si>
  <si>
    <t>ΙΔΡΥΣΗ ΜΟΝΑΔΑΣ ΕΠΕΞΕΡΓΑΣΙΑΣ ΠΑΡΑΓΩΓΗΣ ΣΠΟΡΩΝ ΣΙΤΗΡΩΝ</t>
  </si>
  <si>
    <t>ΦΕΡΩΝ</t>
  </si>
  <si>
    <t>ΝΙΚΟΣ ΧΑΤΖΗΠΕΤΡΟΥ - ΕΠΕΞΕΡΓΑΣΙΑ ΓΕΩΡΓΙΚΩΝ ΠΡΟΪΟΝΤΩΝ - Α.Β.Ε.Ε.</t>
  </si>
  <si>
    <t>ΕΚΣΥΓΧΡΟΝΙΣΜΟΣ ΥΦΙΣΤΑΜΕΝΟΥ ΟΙΝΟΠΟΙΕΙΟΥ &amp; ΕΠΕΚΤΑΣΗ ΕΜΦΙΑΛΩΤΗΡΙΟΥ</t>
  </si>
  <si>
    <t>ΔΗΜΟΣ ΖΙΤΣΑΣ</t>
  </si>
  <si>
    <t>ΛΕΩΝΙΔΑΣ ΑΝΤΩΝΟΠΟΥΛΟΣ &amp; ΣΙΑ Ο.Ε.</t>
  </si>
  <si>
    <t>ΚΑΘΑΡΙΣΜΟΣ &amp; ΕΚΜΕΤΑΛΛΕΥΣΗ ΑΠΟΒΛΗΤΩΝ ΕΛΑΙΟΤΡΙΒΕΙΟΥ</t>
  </si>
  <si>
    <t>ΔΗΜΟΣ ΕΥΠΑΛΙΟΥ</t>
  </si>
  <si>
    <t>ΦΩΚΙΔΑΣ</t>
  </si>
  <si>
    <t>Ε. ΒΕΛΕΓΡΑΚΗΣ - Ε. ΚΑΛΟΓΙΑΝΝΑΚΗΣ Ο.Ε.</t>
  </si>
  <si>
    <t>ΔΗΜΟΣ ΑΣΤΕΡΟΥΣΙΩΝ</t>
  </si>
  <si>
    <t>Δεν έχει εξασφαλίσει την έγκριση χωροθέτησης για την νέα θέση.</t>
  </si>
  <si>
    <t>Δικαιολογητικά μη ανταποκρινόμενα στις προϋποθέσεις της ΚΥΑ 450/2001 άρθρο 7.β</t>
  </si>
  <si>
    <t>Χρησιμοποίησε πρώτων υλών μη επιτρεπομένων κατά τον ορισμό των παραγωμένων προϊόντων (Κώδικας τροφίμων, Κανονισμοί Ε.Ε.)</t>
  </si>
  <si>
    <t>Προβληματικές συναλλακτικές σχέσεις με παραγωγούς</t>
  </si>
  <si>
    <t>Έλλειψη δικαιολογητικών. Δεν υπάρχου οικονομικά στοιχεία τριετίας. Ως Ίδρυση μη επιλέξιμη δράση κατά την ΚΥΑ 450/2001</t>
  </si>
  <si>
    <t>Δεν πληρούσε το κριτήριο της τριετίας για εκσ/σμό. Οικονομικά στοιχεία μόνο έτους 2001. Έναρξη λειτουργίας Οκτώβριος 2001. Ως Ίδρυση μη επιλέξιμη δράση κατά την ΚΥΑ 450/2001</t>
  </si>
  <si>
    <t xml:space="preserve">Ελλειπής μελέτη. Ανεπαρκή στοιχεία. </t>
  </si>
  <si>
    <t>Μη επιλέξιμη δράση (χρησιμοποίηση πρώτων υλών που δεν υπάγονται στα γεωργικά προϊόντα του παράρτηματος Α'</t>
  </si>
  <si>
    <t>ΓΕΝΙΚΟ ΣΥΝΟΛΟ</t>
  </si>
  <si>
    <t>Μη επιτρεπόμενη αύξηση της δυναμικότητας</t>
  </si>
  <si>
    <t>Δεν συγκεντρώνη την ελάχιστη απαιτούμενη βαθμολογία.</t>
  </si>
  <si>
    <t>Ανεπαρκής μελέτη. Οικονομικά στοιχεία ανακριβή. Αρνητικός Μ.Ο. τριετίας. Μη τήρηση υποχρεώσεων από Κοινοτικούς Κανονισμούς και Εθνική Νομοθεσία.</t>
  </si>
  <si>
    <t>ΜΑΓΙΩΝΟΥ ΦΩΤΕΙΝΗ &amp; ΣΙΑ Ο.Ε.</t>
  </si>
  <si>
    <t>ΚΑΜΙΝΙΑ ΔΗΜΟΥ ΠΑΤΡΑΣ</t>
  </si>
  <si>
    <t>ΠΕΤΡΟΣ ΚΟΡΜΠΑΚΗΣ ΕΛΑΙΟΥΡΓΕΙΟ</t>
  </si>
  <si>
    <t>ΕΚΣΥΓΧΡΟΝΙΣΜΟΣ ΕΛΑΙΟΥΡΓΕΙΟΥ &amp; ΕΛΑΙΟΔΕΞΑΜΕΝΩΝ</t>
  </si>
  <si>
    <t>ΒΛΑΧΙΩΤΗ ΔΗΜΟΥ ΕΛΟΥΣ</t>
  </si>
  <si>
    <t>ΥΙΟΙ Γ. ΚΑΤΣΙΚΑΡΩΝΗ Ο.Ε.</t>
  </si>
  <si>
    <t>ΔΗΜΟΣ ΖΑΧΑΡΩΣ ΟΙΚΙΣΜΟΣ ΓΙΑΝΝΙΤΣΟΧΩΡΙ</t>
  </si>
  <si>
    <t>ΗΛΕΙΑΣ</t>
  </si>
  <si>
    <t>ΔΗΜΟΣ ΘΕΡΜΗΣ</t>
  </si>
  <si>
    <t>ΠΑΠΑΔΟΜΑΝΩΛΑΚΗΣ ΝΙΚΟΛΑΟΣ ΤΟΥ ΕΜΜΑΝΟΥΗΛ</t>
  </si>
  <si>
    <t>ΣΤΕΡΝΕΣ ΔΗΜΟΥ ΑΚΡΩΤΗΡΙΟΥ ΧΑΝΙΩΝ</t>
  </si>
  <si>
    <t>ΧΑΝΙΩΝ</t>
  </si>
  <si>
    <t>ΠΛΙΑΤΣΙΚΑΣ ΑΘΑΝΑΣΙΟΣ</t>
  </si>
  <si>
    <t>Η ΒΛΑΧΑ</t>
  </si>
  <si>
    <t>ΜΕΤΕΓΚΑΤΑΣΤΑΣΗ - ΕΚΣΥΓΧΡΟΝΙΣΜΟΣ ΓΙΑ ΠΡΟΣΑΡΜΟΓΗ ΣΤΙΣ ΑΠΑΙΤΟΥΜΕΝΕΣ ΣΥΝΘΗΚΕΣ ΥΓΙΕΙΝΗΣ &amp; ΑΣΦΑΛΕΙΑΣ ΤΥΡΟΚΟΜΕΙΟΥ</t>
  </si>
  <si>
    <t>ΠΑΛΙΟΜΥΛΟΣ ΔΗΜΟΥ ΤΥΡΝΑΒΟΥ</t>
  </si>
  <si>
    <t>ΠΝΑΤΑΝΙΑ ΚΑΨΑΛΗ Η ΚΟΥΦΑΛΟΣ ΟΙΚΙΣΜΟΣ ΝΕΟΧΩΡΙΟΥ ΔΗΜΟΥ ΙΣΤΙΑΙΑΣ</t>
  </si>
  <si>
    <t>ΕΥΒΟΙΑΣ</t>
  </si>
  <si>
    <t>ΠΡΑΛΙΝΕΣ/ΚΕΡΑΣΜΑΤΑ PRINCESS</t>
  </si>
  <si>
    <t>ΕΚΣΥΓΧΡΟΝΙΣΜΟΣ ΜΟΝΑΔΑΣ</t>
  </si>
  <si>
    <t>ΑΓΡΟΤΙΚΟΣ ΣΥΝ/ΣΜΟΣ ΑΡΧΑΓΓΕΛΟΥ</t>
  </si>
  <si>
    <t>ΔΗΜΟΣ ΑΡΧΑΓΓΕΛΟΥ ΡΟΔΟΣ</t>
  </si>
  <si>
    <t>ΚΑΛΛΙΟΠΗ ΤΖΕΒΑΜΠΙΝΑ &amp; ΣΙΑ Ο.Ε.</t>
  </si>
  <si>
    <t>ΔΗΜΟΣ ΧΕΡΣΟΝΗΣΟΥ ΟΙΚΙΣΜΟΣ ΑΝΩ ΧΕΡΣΟΝΗΣΟΥ</t>
  </si>
  <si>
    <t>ΚΟΛΟΥΤΣΟΣ ΑΛΕΞΑΝΔΡΟΣ</t>
  </si>
  <si>
    <t>ΑΣΠΡΑ ΧΩΜΑΤΑ Δ.Δ. ΔΡΟΣΙΑΣ ΔΗΜΟΥ ΑΝΘΗΔΩΝΟΣ</t>
  </si>
  <si>
    <t>ΓΚΙΤΣΑΣ Ι. ΚΩΝ/ΝΟΣ</t>
  </si>
  <si>
    <t>ΜΕΤΕΓΚΑΤΑΣΤΑΣΗ &amp; ΕΚΣΥΓΧΡΟΝΙΣΜΟΣ ΜΟΝΑΔΑΣ ΠΑΡΑΓΩΓΗΣ &amp; ΕΜΠΟΡΙΑΣ ΖΩΟΤΡΟΦΩΝ</t>
  </si>
  <si>
    <t>ΔΗΜΟΣ ΝΕΣΣΩΝΟΣ</t>
  </si>
  <si>
    <t>ΑΓΡΟΤΙΚΟΣ ΣΥΝ/ΣΜΟΣ ΓΟΝΝΩΝ</t>
  </si>
  <si>
    <t>ΓΟΝΝΟΙ</t>
  </si>
  <si>
    <t>ΛΟΓΟΘΕΤΗΣ ΑΛΕΞΗΣ</t>
  </si>
  <si>
    <t>ΟΙΝΟΠΟΙΪΑ ΛΕΥΚΑΔΟΣ "VERTZAMO"</t>
  </si>
  <si>
    <t>ΕΚΣΥΓΧΡΟΝΙΣΜΟΣ ΟΙΝΟΠΟΙΕΊΟΥ</t>
  </si>
  <si>
    <t>ΔΗΜΟΣ ΛΕΥΚΑΔΟΣ</t>
  </si>
  <si>
    <t>ΛΕΥΚΑΔΟΣ</t>
  </si>
  <si>
    <t>ΜΑΤΣΑΓΓΟΣ ΜΟΝΟΠΡΟΣΩΠΗ ΕΠΕ</t>
  </si>
  <si>
    <t>ΠΙΣΤΟΠΟΙΗΣΗ &amp; ΒΕΛΤΙΩΣΗ ΤΗΣ ΠΑΡΑΓΩΓΙΚΗΣ ΙΚΑΝΟΤΗΤΑΣ</t>
  </si>
  <si>
    <t>ΑΓΡΙΑ ΒΟΔΟΥ</t>
  </si>
  <si>
    <t>ΤΟΥΜΑΝΙΔΟΥ ΛΙΑ</t>
  </si>
  <si>
    <t>ΙΔΡΥΣΗ ΜΟΝΑΔΑΣ ΜΕΤΑΠΟΙΗΣΗΣ - ΣΥΣΚΕΥΑΣΙΑΣ ΠΑΡΑΔΟΣΙΑΚΟΥ ΕΛΑΙΟΛΑΔΟΥ - ΠΡΟΊΟΝΤΩΝ ΕΛΙΑΣ &amp; ΑΛΛΩΝ ΠΑΡΑΔΟΣΙΑΚΩΝ ΓΕΩΡΓΙΚΩΝ ΠΡΟΪΟΝΤΩΝ</t>
  </si>
  <si>
    <t>ΕΛΑΙΟΥΧΑ ΠΡΟΪΟΝΤΑ, ΟΠΩΡ/ΚΑ-Μ</t>
  </si>
  <si>
    <t>ΑΡΓΑΛΑΣΤΗ ΠΗΛΙΟΥ</t>
  </si>
  <si>
    <t>ZOUROS FOODS</t>
  </si>
  <si>
    <t>ΙΔΡΥΣΗ ΜΟΝΑΔΑΣ ΠΑΡΑΓΩΓΗΣ, ΣΥΣΚΕΥΑΣΙΑΣ ΚΑΙ ΤΥΠΟΠΟΙΗΣΗΣ ΠΑΡΑΔΟΣΙΑΚΗΣ ΠΡΟΒΕΙΑΣ ΓΙΑΟΥΡΤΗΣ</t>
  </si>
  <si>
    <t>ΝΕΑ ΚΑΛΛΙΚΡΑΤΕΙΑ</t>
  </si>
  <si>
    <t>ΜΑΡΚΙΔΗΣ &amp; ΣΙΑ Ε.Ε.</t>
  </si>
  <si>
    <t>ΕΚΣΥΓΧΡΟΝΙΣΜΟΣ ΤΗΣ ΒΙΜΗΧΑΝΙΑΣ ΕΠΕΞΕΡΓΑΣΙΑΣ ΦΡΟΥΤΩΝ</t>
  </si>
  <si>
    <t>ΠΟΤΑΜΙΑ ΑΣΠΡΟΠΥΡΓΟΣ</t>
  </si>
  <si>
    <t>ΑΓΡΟΤΙΚΟΣ ΣΥΝ/ΣΜΟΣ ΛΥΡΚΕΙΑΣ</t>
  </si>
  <si>
    <t>ΛΥΡΚΕΙΑ</t>
  </si>
  <si>
    <t>ΗΠΕΙΡΟΣ ΑΕΒΕ ΠΡΟΪΟΝΤΩΝ ΓΑΛΑΚΤΟΣ</t>
  </si>
  <si>
    <t>ΗΠΕΙΡΟΣ ΑΕΒΕ</t>
  </si>
  <si>
    <t>ΕΠΕΚΤΑΣΗ ΣΤΙΣ ΕΓΚΑΤΑΣΤΑΣΕΙΣ ΠΡΟΣΤΑΣΙΑΣ ΠΕΡΙΒΑΛΛΟΝΤΟΣ &amp; ΕΚΣΥΓΧΡΟΝΙΣΜΟΣ ΤΗΣ ΠΑΡΑΓΩΓΗΣ</t>
  </si>
  <si>
    <t>Ι. ΤΣΑΚΑΝΙΚΑ ΟΙΝΟΠΟΙΗΤΙΚΗ ΑΒΕΓΕ</t>
  </si>
  <si>
    <t>ΟΙΝΟΠΟΙΪΑ ΤΣΑΚΑΝΙΚΑ Α.Ε.</t>
  </si>
  <si>
    <t>ΕΚΣΥΓΧΡΟΝΙΣΜΟΣ - ΒΕΛΤΙΩΣΗ ΟΙΝΟΠΟΙΕΙΟΥ</t>
  </si>
  <si>
    <t>ΡΙΤΣΩΝΑ ΑΥΛΙΔΟΣ</t>
  </si>
  <si>
    <t>ΙΔΡΥΣΗ ΜΙΚΡΟΥ ΒΙΟΛΟΓΙΚΟΥ ΟΙΝΟΠΟΙΕΙΟΥ</t>
  </si>
  <si>
    <t>ΑΡΓΑΛΑΣΤΗ</t>
  </si>
  <si>
    <t>ΕΛΑΙΟΛΑΔΑ ΑΡΓΟΛΙΔΑΣ ΑΦΟΙ ΦΑΚΛΑΡΗ Α.Ε.</t>
  </si>
  <si>
    <t>ΑΡΓΟΛΙΣ</t>
  </si>
  <si>
    <t>ΕΚΣΥΓΧΡΟΝΙΣΜΟΣ ΤΥΠΟΠΟΙΗΤΗΡΙΟΥ ΕΛΑΙΟΛΑΔΟΥ</t>
  </si>
  <si>
    <t>ΛΕΡΝΑ</t>
  </si>
  <si>
    <t>ΑΦΟΙ Α. ΚΑΡΑΤΖΑΣ Ο.Ε.</t>
  </si>
  <si>
    <t>ΕΚΣΥΓΧΡΟΝΙΣΜΟΣ &amp; ΕΠΕΚΤΑΣΗ ΕΜΦΙΑΛΩΤΗΡΙΟΥ ΟΙΝΟΥ ΓΙΑ ΤΗΝ ΚΑΛΥΨΗ ΤΩΝ ΑΝΑΓΚΩΝ ΕΜΦΙΑΛΩΣΗΣ</t>
  </si>
  <si>
    <t>ΚΡΥΟΝΕΡΙ</t>
  </si>
  <si>
    <t>ΟΙΝΟΠΟΙΪΑ Ε. ΜΑΛΑΜΑΤΙΝΑΣ &amp; ΥΙΟΣ ΑΕΒΕ</t>
  </si>
  <si>
    <t>ΜΑΛΑΜΑΤΙΝΑ</t>
  </si>
  <si>
    <t>ΕΠΕΚΤΑΣΗ ΣΤΙΣ ΕΓΚΑΤΑΣΤΑΣΕΙΣ ΠΡΟΣΤΑΣΙΑΣ ΠΕΡΙΒΑΛΛΟΝΤΟΣ ΣΤΟ ΟΙΝΟΠΟΙΕΙΟ</t>
  </si>
  <si>
    <t>ΦΑΡΟΣ ΑΥΛΙΔΑΣ</t>
  </si>
  <si>
    <t>ΦΑΡΜΑΚΕΥΤΙΚΩΝ &amp; ΑΡΩΜΑΤΙΚΩΝ ΦΥΤΩΝ</t>
  </si>
  <si>
    <t>Κ. ΚΟΚΚΑΛΗ ΑΒΕΕ ΕΠΕΞΕΡΓΑΣΙΑΣ ΟΣΠΡΙΩΝ</t>
  </si>
  <si>
    <t>2 ΚΑΠΠΑ ΑΒΕΕ</t>
  </si>
  <si>
    <t>ΕΚΣΥΓΧΡΟΝΙΣΜΟΣ ΕΡΓΟΣΤΑΣΙΟΥ ΕΠΕΞΕΡΓΑΣΙΑΣ ΟΣΠΡΙΩΝ</t>
  </si>
  <si>
    <t>ΝΕΜΕΑ</t>
  </si>
  <si>
    <t>Π.ΚΑΝΤΑΡΗΣ &amp; ΣΙΑ Ο.Ε. ΕΛΑΙΟΤΡΙΒΕΙΟ</t>
  </si>
  <si>
    <t>ΟΛΥΜΠΟΣ</t>
  </si>
  <si>
    <t>ΒΑΣΙΛΙΚΑ ΔΗΜΟΥ ΠΟΛΥΧΝΙΤΟΥ</t>
  </si>
  <si>
    <t>ΟΙΝΟΥΝΤΑΣ ΑΕΒΕ</t>
  </si>
  <si>
    <t>ΟΙΝΟΥΝΤΑΣ Α.Ε.</t>
  </si>
  <si>
    <t>ΙΔΡΥΣΗ ΜΟΝΑΔΑΣ ΠΑΡΑΓΩΓΗΣ ΛΙΠΑΣΜΑΤΩΝ ΑΠΌ ΕΠΕΞΕΡΓΑΣΙΑ ΟΡΓΑΝΙΚΩΝ ΑΠΟΒΛΗΤΩΝ ΓΕΩΡΓΙΚΩΝ ΔΡΑΣΤΗΡΙΟΤΗΤΩΝ</t>
  </si>
  <si>
    <t>ΚΑΤΕΛΕΙΟ, ΑΠΑΛΟΧΕΡΑ ΕΛΕΙΟΥ - ΠΡΟΝΝΩΝ</t>
  </si>
  <si>
    <t>ΚΕΦΑΛΛΗΝΙΑΣ</t>
  </si>
  <si>
    <t>ΑΣΟ ΛΕΥΚΑΔΙΩΝ</t>
  </si>
  <si>
    <t>ΕΚΣΥΓΧΡΟΝΙΣΜΟΣ ΣΥΝ/ΣΜΟΥ</t>
  </si>
  <si>
    <t>ΛΕΥΚΑΔΙΑ ΔΗΜΟΥ ΑΝΘΕΜΙΩΝ</t>
  </si>
  <si>
    <t>ΕΚΣΥΓΧΡΟΝΙΣΜΟΣ ΜΟΝΑΔΑΣ ΠΑΡΑΓΩΓΗΣ ΤΟΥΡΣΙΩΝ</t>
  </si>
  <si>
    <t>ΑΓΡΟΤΙΚΟΣ ΣΥΝ/ΣΜΟΣ ΧΡΙΣΣΟΥ</t>
  </si>
  <si>
    <t>ΧΡΙΣΣΟΣ</t>
  </si>
  <si>
    <t>ΣΤΕΡΓΙΟΣ ΙΩΑΝΝΗ ΠΑΝΑΓΙΩΤΙΔΗΣ</t>
  </si>
  <si>
    <t>ΑΧΙΝΟΥ</t>
  </si>
  <si>
    <t>Π. ΜΠΑΡΟΥΝΗΣ &amp; ΣΙΑ Ο.Ε.</t>
  </si>
  <si>
    <t>ΤΣΟΥΚΑΛΕΪΚΑ</t>
  </si>
  <si>
    <t>ΜΗΤΣΕΑΣ ΠΑΝΑΓΙΩΤΗΣ</t>
  </si>
  <si>
    <t>ΕΚΣΥΓΧΡΟΝΙΣΜΟΣ ΕΛΑΙΟΤΡΙΒΕΙΟΥ &amp; ΙΔΡΥΣΗ ΤΥΠΟΠΟΙΗΤΗΡΙΟΥ ΕΛΑΙΟΛΑΔΟΥ</t>
  </si>
  <si>
    <t>ΑΝΑΛΗΨΗ</t>
  </si>
  <si>
    <t>ΚΥΠΡΙΩΤΗΣ ΠΑΝΑΓΙΩΤΗΣ</t>
  </si>
  <si>
    <t>ΤΡΑΓΑΝΟ</t>
  </si>
  <si>
    <t>ΣΙΓΑΛΑΣ ΟΙΝΟΠΟΙΙΑ Ε.Π.Ε.</t>
  </si>
  <si>
    <t>ΕΚΣ/ΜΟΣ ΟΙΝΟΠΟΙΕΙΟΥ ΠΑΡΑΓΩΓΗΣ ΟΙΝΟΥ ΑΠΌ ΒΙΟΛΟΓΙΚΗ ΚΑΛΛΙΕΡΓΕΙΑ ΑΜΠΑΛΩΝΩΝ</t>
  </si>
  <si>
    <t>ΟΙΑ ΘΗΡΑΣ</t>
  </si>
  <si>
    <t>ΑΓΡΟΤΙΚΟΣ ΣΥΝ/ΣΜΟΣ ΒΡΥΣΩΝ ΛΑΣΙΘΙΟΥ</t>
  </si>
  <si>
    <t>ΔΗΜΟΣ ΝΕΑΠΟΛΕΩΣ</t>
  </si>
  <si>
    <t>ΑΛΛΑΝΤΟΠΟΙΕΙΟ "ΓΕΩΡΓΙΟΣ ΚΟΚΟΖΗΣ &amp; ΥΙΟΙ Ο.Ε."</t>
  </si>
  <si>
    <t>ΓΕΩΡΓΙΟΣ ΚΟΚΟΖΗΣ &amp; ΥΙΟΙ Ο.Ε.</t>
  </si>
  <si>
    <t>ΕΚΣΥΓΧΡΟΝΙΣΜΟΣ - ΣΥΜΠΛΗΡΩΣΗ ΧΩΡΙΣ ΜΕΤΕΓΚΑΤΑΣΤΑΣΗ ΜΟΝΑΔΑΣ ΑΛΛΑΝΤΟΠΟΙΕΙΑΣ</t>
  </si>
  <si>
    <t>ΗΡΑΚΛΕΙΑΣ</t>
  </si>
  <si>
    <t>Επωνυμία Φορέα</t>
  </si>
  <si>
    <t>Διακριτικός Τίτλος</t>
  </si>
  <si>
    <t>ΕΤΑΙΡΙΚΟΝ ΕΛΑΙΟΥΡΓΕΙΩΝ ΡΟΔΟΒΑΝΙΟΥ "Η ΠΡΟΟΔΟΣ" ΒΙΤΤΩΡΑΚΗΣ ΙΩΑΝΝΗΣ &amp; ΣΙΑ</t>
  </si>
  <si>
    <t>ΝΤΑΝΟΣ ΣΩΤΗΡΙΟΣ &amp; ΣΙΑ Ο.Ε.</t>
  </si>
  <si>
    <t>ΔΗΜΟΣ ΞΥΛΟΚΑΣΤΡΟΥ</t>
  </si>
  <si>
    <t>ΠΑΣΙΑΛΗ ΑΘΑΝΑΣΙΑ</t>
  </si>
  <si>
    <t>ΕΠΕΚΤΑΣΗ ΜΟΝΑΔΑΣ ΠΑΡΑΓΩΓΗΣ ΠΟΛΛΑΠΛΑΣΙΑΣΤΙΚΟΥ ΥΛΙΚΟΥ</t>
  </si>
  <si>
    <t>ΠΑΛΑΙΟΚΟΜΗ</t>
  </si>
  <si>
    <t>ΑΓΡΟΤΙΚΟΣ ΣΥΝ/ΣΜΟΣ ΟΠΩΡΟΚΗΠΕΥΤΙΚΩΝ ΕΠΙΣΚΟΠΗΣ</t>
  </si>
  <si>
    <t>Α.Σ.Ο.Π. ΕΠΙΣΚΟΠΗΣ</t>
  </si>
  <si>
    <t>ΕΚΣΥΓΧΡΟΝΙΣΜΟΣ ΜΗΧΑΝΟΛΟΓΙΚΟΥ &amp; ΚΤΙΡΙΑΚΟΥ ΕΞΟΠΛΙΣΜΟΥ</t>
  </si>
  <si>
    <t>ΕΠΙΣΚΟΠΗ ΔΗΜΟΥ ΑΝΘΕΜΙΩΝ</t>
  </si>
  <si>
    <t>ΕΛΑΙΟΥΧΑ ΠΡΟΪΟΝΤΑ</t>
  </si>
  <si>
    <t>ΛΑΣΙΘΙΟΥ</t>
  </si>
  <si>
    <t>ΕΚΣΥΓΧΡΟΝΙΣΜΟΣ ΜΟΝΑΔΑΣ ΠΑΡΑΓΩΓΗΣ ΖΩΟΤΡΟΦΩΝ</t>
  </si>
  <si>
    <t>ΖΩΟΤΡΟΦΕΣ</t>
  </si>
  <si>
    <t>ΒΟΙΩΤΙΑΣ</t>
  </si>
  <si>
    <t>ΑΤΤΙΚΗΣ</t>
  </si>
  <si>
    <t>ΚΑΡΔΙΤΣΑΣ</t>
  </si>
  <si>
    <t>ΝΕΑ ΕΓΚΑΤΑΣΤΑΣΗ ΟΙΝΟΠΟΙΕΙΟΥ - ΕΜΦΙΑΛΩΤΗΡΙΟΥ ΒΙΟΛΟΓΙΚΗΣ ΟΙΝΟΠΟΙΗΣΗΣ</t>
  </si>
  <si>
    <t>ΜΑΝΔΡΑ ΔΙΑΚΟΥ ΔΗΜΟΥ ΡΑΦΗΝΑΣ</t>
  </si>
  <si>
    <t>Π. &amp; Γ. ΣΟΛΩΜΟΥ &amp; ΣΙΑ Ε.Ε.</t>
  </si>
  <si>
    <t>ΣΥΜΠΛΗΡΩΣΗ ΜΗΧΑΝΟΛΟΓΙΚΟΥ ΕΞΟΠΛΙΣΜΟΥ &amp; ΚΤΙΡΙΑΚΩΝ ΕΓΚΑΤΑΣΤΑΣΕΩΝ ΟΙΝΟΠΟΙΕΙΟΥ</t>
  </si>
  <si>
    <t>ΚΥΔΩΝΙ-ΜΠΟΧΑΛΗ</t>
  </si>
  <si>
    <t>ΖΑΚΥΝΘΟΥ</t>
  </si>
  <si>
    <t>ΛΙΑΝΟΣ ΚΩΝ/ΝΟΣ</t>
  </si>
  <si>
    <t>Δ. ΚΑΜΑΡΩΝ</t>
  </si>
  <si>
    <t>ΝΙΚΟΛΑΟΣ ΣΥΓΓΟΥΝΑΣ - ΕΛΑΙΟΤΡΙΒΕΙΟ</t>
  </si>
  <si>
    <t>ΕΚΣΥΓΧΡΟΝΙΣΜΟΣ ΓΡΑΜΜΗΣ ΕΠΕΞΕΡΓΑΣΙΑΣ ΕΛΑΙΟΚΑΡΠΩΝ</t>
  </si>
  <si>
    <t>ΠΑΝΑΙΤΩΛΙΟ ΤΡΙΧΩΝΙΔΟΣ</t>
  </si>
  <si>
    <t>ΜΟΝΑΣΤΗΡΙ - ΖΙΤΣΑ Α.Ε.</t>
  </si>
  <si>
    <t>Προϋπ/σμός Έγκρισης</t>
  </si>
  <si>
    <t>I. ΠΕΡΙΦΕΡΕΙΑ ΑΝ. ΜΑΚΕΔΟΝΙΑΣ - ΘΡΑΚΗΣ</t>
  </si>
  <si>
    <t>ΣΥΝΟΛΟ ΠΕΡΙΦΕΡΕΙΑΣ I.</t>
  </si>
  <si>
    <t>II. ΠΕΡΙΦΕΡΕΙΑ ΚΕΝΤΡΙΚΗΣ ΜΑΚΕΔΟΝΙΑΣ</t>
  </si>
  <si>
    <t>ΣΥΝΟΛΟ ΠΕΡΙΦΕΡΕΙΑΣ II.</t>
  </si>
  <si>
    <t>III. ΠΕΡΙΦΕΡΕΙΑ ΔΥΤΙΚΗΣ ΜΑΚΕΔΟΝΙΑΣ</t>
  </si>
  <si>
    <t>ΣΥΝΟΛΟ ΠΕΡΙΦΕΡΕΙΑΣ III.</t>
  </si>
  <si>
    <t>IV. ΠΕΡΙΦΕΡΕΙΑ ΗΠΕΙΡΟΥ</t>
  </si>
  <si>
    <t>ΣΥΝΟΛΟ ΠΕΡΙΦΕΡΕΙΑΣ IV.</t>
  </si>
  <si>
    <t>V. ΠΕΡΙΦΕΡΕΙΑ ΘΕΣΣΑΛΙΑΣ</t>
  </si>
  <si>
    <t>ΣΥΝΟΛΟ Ν. ΛΑΡΙΣΑΣ</t>
  </si>
  <si>
    <t>ΣΥΝΟΛΟ Ν. ΜΑΓΝΗΣΙΑΣ</t>
  </si>
  <si>
    <t>ΣΥΝΟΛΟ ΠΕΡΙΦΕΡΕΙΑΣ V.</t>
  </si>
  <si>
    <t>VI. ΠΕΡΙΦΕΡΕΙΑ ΙΟΝΙΩΝ ΝΗΣΩΝ</t>
  </si>
  <si>
    <t>ΣΥΝΟΛΟ ΠΕΡΙΦΕΡΕΙΑΣ VI.</t>
  </si>
  <si>
    <t>VII. ΠΕΡΙΦΕΡΕΙΑ ΔΥΤΙΚΗΣ ΕΛΛΑΔΑΣ</t>
  </si>
  <si>
    <t>ΑΓΡΟΤΙΚΟΣ ΣΥΝ/ΣΜΟΣ ΜΕΤΑΜΟΡΦΩΣΗΣ</t>
  </si>
  <si>
    <t>ΠΑΠΑΔΑΚΗΣ ΕΜΜΑΝΟΥΗΛ - ΠΑΠΑΔΑΚΗΣ ΙΩΣΗΦ Ο.Ε.</t>
  </si>
  <si>
    <t>ΜΑΝΗΤΑΡΙΑ ΚΡΗΤΗΣ</t>
  </si>
  <si>
    <t>ΙΔΡΥΣΗ ΜΟΝΑΔΑΣ ΣΥΣΚΕΥΑΣΙΑΣ ΜΑΝΗΤΑΡΙΩΝ</t>
  </si>
  <si>
    <t>ΑΡΧΑΝΕΣ</t>
  </si>
  <si>
    <t>ΝΙΚΟΣ Α. ΒΑΛΙΑΔΗΣ</t>
  </si>
  <si>
    <t>ΕΛΑΙΟΤΡΙΒΕΙΟ</t>
  </si>
  <si>
    <t>ΛΟΥΤΡΑ</t>
  </si>
  <si>
    <t>ΑΧΑΪΑΣ</t>
  </si>
  <si>
    <t>ΠΑΠΡΑΣ ΙΩΑΝ. ΘΩΜΑΣ</t>
  </si>
  <si>
    <t>ΙΔΡΥΣΗ ΟΙΝΟΠΟΙΕΙΟΥ ΒΙΟΛΟΓΙΚΗΣ ΚΑΛΛΙΕΡΓΕΙΑΣ</t>
  </si>
  <si>
    <t>ΣΟΥΛΤΑΝΑ ΔΗΜΟΥ ΤΥΡΝΑΒΟΥ</t>
  </si>
  <si>
    <t>ΚΑΜΠΟΣ ΜΕΣΗΜΕΡΙΟΥ ΕΔΕΣΣΗΣ</t>
  </si>
  <si>
    <t>ΑΦΟΙ Ν.ΓΕΩΡΓΑΝΤΩΝΗ Ο.Ε.</t>
  </si>
  <si>
    <t>Ο ΜΩΡΙΑΣ</t>
  </si>
  <si>
    <t>ΕΚΣΥΓΧΡΟΝΙΣΜΟΣ ΣΦΑΓΕΙΟΥ ΑΙΓΟΠΡΟΒΑΤΩΝ</t>
  </si>
  <si>
    <t>ΑΓ. ΔΗΜΗΤΡΙΟΣ</t>
  </si>
  <si>
    <t>ΚΩΝ/ΝΟΣ ΛΥΚΑΡΓΥΡΗΣ</t>
  </si>
  <si>
    <t>ΕΚΣΥΓΧΡΟΝΙΣΜΟΣ ΤΥΠΟΠΟΙΗΤΗΡΙΟΥ EXTRA ΠΑΡΘΕΝΟΥ ΕΛΑΙΟΛΑΔΟΥ</t>
  </si>
  <si>
    <t>ΧΑΛΚΙ ΔΗΜΟΥ ΒΟΧΑΣ</t>
  </si>
  <si>
    <t>ΕΜΜΑΝΟΥΗΛ Π. ΠΑΠΑΙΩΑΝΝΟΥ Α.Β.Ε.Τ.Ε.</t>
  </si>
  <si>
    <t>ΠΑΠΑΙΩΑΝΝΟΥ Α.Β.Ε.Τ.Ε.</t>
  </si>
  <si>
    <t>ΕΚΣΥΓΧΡΟΝΙΣΜΟΣ ΓΡΑΜΜΩΝ ΕΠΕΞΕΡΓΑΣΙΑΣ &amp; ΤΥΠΟΠΟΙΗΣΗΣ ΕΛΑΙΟΛΑΔΟΥ</t>
  </si>
  <si>
    <t>ΔΗΜΟΣ ΣΠΑΤΩΝ</t>
  </si>
  <si>
    <t>ΕΜΜ.ΠΑΠΑΙΩΑΝΝΟΥ - ΓΡ.ΠΑΤΡΙΚΑΚΟΣ Ο.Ε.</t>
  </si>
  <si>
    <t>ΧΩΣΑΡΙΟ ΓΥΘΕΙΟΥ</t>
  </si>
  <si>
    <t>ΚΑΒΑΛΑΣ</t>
  </si>
  <si>
    <t>ΔΗΜΟΣ ΑΓΡΙΝΙΟΥ</t>
  </si>
  <si>
    <t>ΑΓΓΕΛΟΣ ΚΑΡΑΒΑΣ</t>
  </si>
  <si>
    <t>ΚΤΗΜΑ ΚΑΡΑΒΑ</t>
  </si>
  <si>
    <t>ΙΔΡΥΣΗ ΤΥΠΟΠΟΙΗΤΙΚΗΣ ΜΟΝΑΔΑΣ ΣΥΣΚΕΥΑΣΙΑΣ ΒΙΟΛΟΓΙΚΟΥ - ΠΑΡΑΔΟΣΙΑΚΟΥ ΠΟΠ/ΠΓΕ ΕΛΑΙΟΛΑΔΟΥ</t>
  </si>
  <si>
    <t>ΔΗΜΟΣ ΕΥΡΩΣΤΙΝΗΣ</t>
  </si>
  <si>
    <t>ΒΙ.ΠΕ. ΔΗΜΟΥ ΦΛΩΡΙΝΑΣ</t>
  </si>
  <si>
    <t>ΦΛΩΡΙΝΑΣ</t>
  </si>
  <si>
    <t>ΑΦΟΙ ΑΝΤΩΝΗ ΚΟΡΟΖΗ Ο.Ε.</t>
  </si>
  <si>
    <t>Δ.Δ. ΦΥΛΛΩΝ ΔΗΜΟΥ ΛΗΛΑΝΤΙΟΥ</t>
  </si>
  <si>
    <t>ΝΕΟΧΩΡΙ ΟΙΝΙΑΔΩΝ</t>
  </si>
  <si>
    <t>ΚΥΚΛΑΔΩΝ</t>
  </si>
  <si>
    <t>ΔΗΜΗΤΡΙΑΚΑ</t>
  </si>
  <si>
    <t>ΝΤΙΤΣΙΑΣ ΧΡΗΣΤΟΣ</t>
  </si>
  <si>
    <t>ΙΔΡΥΣΗ ΜΟΝΑΔΑΣ ΤΕΜΑΧΙΣΜΟΥ - ΤΥΠΟΠΟΙΗΣΗΣ - ΔΙΑΚΙΝΗΣΗΣ ΚΡΕΑΤΟΣ</t>
  </si>
  <si>
    <t>ΒΙ.ΠΕ.</t>
  </si>
  <si>
    <t>ΕΛ-ΓΑΛ ΕΛΛΗΝΙΚΗ ΒΙΟΜΗΧΑΝΙΑ ΓΑΛΑΚΤΟΚΟΜΙΚΩΝ ΠΡΟΪΟΝΤΩΝ ΡΗΓΑ Α.Ε.</t>
  </si>
  <si>
    <t>ΕΛ-ΓΑΛ Α.Ε.</t>
  </si>
  <si>
    <t>ΕΚΣΥΓΧΡΟΝΙΣΜΟΣ ΜΟΝΑΔΑΣ ΠΑΡΑΓΩΓΗΣ ΓΙΑΟΥΡΤΗΣ</t>
  </si>
  <si>
    <t>ΑΧΑΡΝΩΝ</t>
  </si>
  <si>
    <t>ΜΕΤΕΓΚΑΤΑΣΤΑΣΗ &amp; ΕΚΣΥΓΧΡΟΝΙΣΜΟΣ ΕΛΑΙΟΤΡΙΒΕΙΟΥ</t>
  </si>
  <si>
    <t>ΚΩΝ/ΝΟΣ ΛΑΔΑΣ ΕΛΑΙΟΤΡΙΒΕΙΟ</t>
  </si>
  <si>
    <t>ΕΠΙΛΟΓΗ</t>
  </si>
  <si>
    <t>ΕΚΣΥΓΧΡΟΝΙΣΜΟΣ ΜΟΝΑΔΑΣ ΤΥΠΟΠΟΙΗΣΗΣ ΕΛΑΙΟΛΑΔΟΥ &amp; ΕΠΕΞΕΡΓΑΣΙΑΣ ΒΡΩΣΙΜΩΝ ΕΛΑΙΩΝ &amp; ΔΗΜΙΟΥΡΓΙΑ ΓΡΑΜΜΗΣ ΕΚΠΥΡΩΜΕΝΗΣ ΕΛΙΑΣ ΣΕ ΡΟΔΕΛΕΣ</t>
  </si>
  <si>
    <t>ΑΡΦΑΡΑ</t>
  </si>
  <si>
    <t>ΕΓΝΗΛ ΡΗΓΑΣ</t>
  </si>
  <si>
    <t>ΚΟΥΛΤΑΣΗ</t>
  </si>
  <si>
    <t>ΦΟΥΡΚΙΩΤΗΣ ΔΗΜΗΤΡΙΟΣ</t>
  </si>
  <si>
    <t>ΑΝΑΚΑΙΝΙΣΗ ΟΡΕΙΝΟΥ - ΠΑΡΑΔΟΣΙΑΚΟΥ ΤΥΡΟΚΟΜΕΙΟΥ</t>
  </si>
  <si>
    <t>ΔΗΜΟΣ ΑΕΤΟΥ</t>
  </si>
  <si>
    <t>Δ. ΚΟΛΟΒΟΣ</t>
  </si>
  <si>
    <t>ΙΔΡΥΣΗ ΑΠΛΟΥ ΠΑΡΑΣΚΕΥΑΣΤΗΡΙΟΥ ΠΤΗΝΟΚΤΗΝΟΤΡΟΦΙΚΩΝ ΠΡΟΪΟΝΤΩΝ</t>
  </si>
  <si>
    <t>"ΡΟΥΣΙΑ" ΔΗΜΟΣ ΜΕΛΙΓΟΥΣ Β.ΚΥΝΟΥΡΙΑΣ</t>
  </si>
  <si>
    <t>ΙΩΑΝΝΗΣ ΔΙΟΝΥΣΙΟΥ ΠΕΠΕΣ</t>
  </si>
  <si>
    <t>ΕΚΣΥΓΧΡΟΝΙΣΜΟΣ ΣΥΣΚΕΥΑΣΤΗΡΙΟΥ ΕΣΠΕΡΙΔΟΕΙΔΩΝ</t>
  </si>
  <si>
    <t>ΣΚΙΛΛΟΥΝΤΑ</t>
  </si>
  <si>
    <t>ΞΕΝΟΠΟΥΛΟΥ ΑΙΚΑΤΕΡΙΝΗ</t>
  </si>
  <si>
    <t>POSIDONIA OCEANICA - COMPOST HELLAS</t>
  </si>
  <si>
    <t>ΕΚΣΥΓΧΡΟΝΙΣΜΟΣ &amp; ΕΠΕΚΤΑΣΗ ΜΟΝΑΔΑΣ ΕΠΕΞΕΡΓΑΣΙΑΣ ΥΓΡΩΝ ΑΠΟΒΛΗΤΩΝ, ΜΕΡΙΚΟΣ ΕΚΣΥΓΧΡΟΝΙΣΜΟΣ ΠΑΡΑΓΩΓΙΚΗΣ ΜΟΝΑΔΑΣ</t>
  </si>
  <si>
    <t>ΔΗΜΟΣ ΚΑΡΔΙΤΣΑΣ</t>
  </si>
  <si>
    <t>Η ΠΡΟΟΔΟΣ</t>
  </si>
  <si>
    <t>ΜΕΤΕΓΚΑΤΑΣΤΑΣΗ &amp; ΕΚΣΥΓΧΡΟΝΙΣΜΟΣ ΕΛΑΙΟΥΡΓΕΙΟΥ</t>
  </si>
  <si>
    <t>ΔΗΜΟΣ ΑΝΑΤΟΛΙΚΟΥ ΣΕΛΙΝΟΥ</t>
  </si>
  <si>
    <t>Α/Α</t>
  </si>
  <si>
    <t>Ε. ΜΗΝΙΑ &amp; ΣΙΑ Ο.Ε.</t>
  </si>
  <si>
    <t>ΘΕΟΧΑΡΙΔΗΣ Α. ΝΙΚΟΛΑΟΣ</t>
  </si>
  <si>
    <t>ΕΚΣΥΓΧΡΟΝΙΣΜΟΣ ΜΙΚΡΗΣ ΒΙΟΤΕΧΝΙΑΣ ΕΠΕΞΕΡΓΑΣΙΑΣ ΚΡΕΑΤΟΣ</t>
  </si>
  <si>
    <t>ΜΕΣΟΧΩΡΙ ΚΟΜΟΤΗΝΗΣ</t>
  </si>
  <si>
    <t>ΚΟΡΚΑΣ ΧΡΗΣΤΟΣ ΤΟΥ ΗΛΙΑ Α.Ε.</t>
  </si>
  <si>
    <t>ΕΠΕΚΤΑΣΗ &amp; ΕΚΣΥΓΧΡΟΝΙΣΜΟΣ ΟΙΝΟΠΟΙΕΙΟΥ - ΕΜΦΙΑΛΩΤΗΡΙΟ</t>
  </si>
  <si>
    <t>ΔΗΜΟΣ ΒΕΛΟΥ</t>
  </si>
  <si>
    <t>ΑΘ. ΧΑΒΑΔΕΛΟΣ Α.Ε.</t>
  </si>
  <si>
    <t>ΝΙΚΗΤΗ ΣΙΘΩΝΙΑΣ</t>
  </si>
  <si>
    <t>ΚΟΥΖΙΝΑ ΚΑΛΛΙΟΠΗ</t>
  </si>
  <si>
    <t>ΜΕΤΕΓΚΑΤΑΣΤΑΣΗ &amp; ΕΚΣΥΓΧΡΟΝΙΣΜΟΣ ΜΟΝΑΔΑΣ ΔΙΑΛΟΓΗΣ &amp; ΣΥΣΚΕΥΑΣΙΑΣ ΠΑΤΑΤΑΣ</t>
  </si>
  <si>
    <t>ΚΟΡΗΣΟΣ ΔΗΜΟΥ ΑΓΙΟΙ ΑΝΑΡΓΥΡΟΙ</t>
  </si>
  <si>
    <t>ΚΑΙΝΟΥΡΓΙΟ ΔΗΜΟΣ ΘΕΣΤΙΕΩΝ</t>
  </si>
  <si>
    <t>1. ΝΟΜΟΣ ΚΑΒΑΛΑΣ</t>
  </si>
  <si>
    <t>2. ΝΟΜΟΣ ΞΑΝΘΗΣ</t>
  </si>
  <si>
    <t>3. ΝΟΜΟΣ ΡΟΔΟΠΗΣ</t>
  </si>
  <si>
    <t>1. ΝΟΜΟΣ ΗΜΑΘΙΑΣ</t>
  </si>
  <si>
    <t>2. ΝΟΜΟΣ ΘΕΣ/ΝΙΚΗΣ</t>
  </si>
  <si>
    <t>3. ΝΟΜΟΣ ΠΕΛΛΑΣ</t>
  </si>
  <si>
    <t>4. ΝΟΜΟΣ ΣΕΡΡΩΝ</t>
  </si>
  <si>
    <t>5. ΝΟΜΟΣ ΧΑΛΚΙΔΙΚΗΣ</t>
  </si>
  <si>
    <t>1. ΝΟΜΟΣ ΚΑΣΤΟΡΙΑΣ</t>
  </si>
  <si>
    <t>2. ΝΟΜΟΣ ΦΛΩΡΙΝΑΣ</t>
  </si>
  <si>
    <t>1. ΝΟΜΟΣ ΙΩΑΝΝΙΝΩΝ</t>
  </si>
  <si>
    <t>1. ΝΟΜΟΣ ΛΑΡΙΣΑΣ</t>
  </si>
  <si>
    <t>2. ΝΟΜΟΣ ΜΑΓΝΗΣΙΑΣ</t>
  </si>
  <si>
    <t>1. ΝΟΜΟΣ ΖΑΚΥΝΘΟΥ</t>
  </si>
  <si>
    <t>1. ΝΟΜΟΣ ΑΙΤΩΛ/ΝΙΑΣ</t>
  </si>
  <si>
    <t>2. ΝΟΜΟΣ ΑΧΑΪΑΣ</t>
  </si>
  <si>
    <t>ΣΥΝΟΛΟ Ν. ΑΙΤΩΛ/ΝΙΑΣ</t>
  </si>
  <si>
    <t>ΣΥΝΟΛΟ Ν. ΑΧΑΪΑΣ</t>
  </si>
  <si>
    <t>3. ΝΟΜΟΣ ΗΛΕΙΑΣ</t>
  </si>
  <si>
    <t>ΣΥΝΟΛΟ Ν. ΗΛΕΙΑΣ</t>
  </si>
  <si>
    <t>ΣΥΝΟΛΟ ΠΕΡΙΦΕΡΕΙΑΣ VII.</t>
  </si>
  <si>
    <t>VIII. ΠΕΡΙΦΕΡΕΙΑ ΣΤΕΡΕΑΣ ΕΛΛΑΔΑΣ</t>
  </si>
  <si>
    <t>1. ΝΟΜΟΣ ΒΟΙΩΤΙΑΣ</t>
  </si>
  <si>
    <t>2. ΝΟΜΟΣ ΕΥΒΟΙΑΣ</t>
  </si>
  <si>
    <t>ΣΥΝΟΛΟ Ν. ΒΟΙΩΤΙΑΣ</t>
  </si>
  <si>
    <t>ΣΥΝΟΛΟ Ν. ΕΥΒΟΙΑΣ</t>
  </si>
  <si>
    <t>3. ΝΟΜΟΣ ΦΘΙΩΤΙΔΑΣ</t>
  </si>
  <si>
    <t>ΣΥΝΟΛΟ Ν. ΦΘΙΩΤΙΔΑΣ</t>
  </si>
  <si>
    <t>ΣΥΝΟΛΟ ΠΕΡΙΦΕΡΕΙΑΣ VIII.</t>
  </si>
  <si>
    <t>IX. ΠΕΡΙΦΕΡΕΙΑ ΑΤΤΙΚΗΣ</t>
  </si>
  <si>
    <t>1. ΝΟΜΟΣ ΑΤΤΙΚΗΣ</t>
  </si>
  <si>
    <t>ΣΥΝΟΛΟ Ν. ΑΤΤΙΚΗΣ</t>
  </si>
  <si>
    <t>ΣΥΝΟΛΟ ΠΕΡΙΦΕΡΕΙΑΣ IX.</t>
  </si>
  <si>
    <t>X. ΠΕΡΙΦΕΡΕΙΑ ΠΕΛΟΠΟΝΝΗΣΟΥ</t>
  </si>
  <si>
    <t>1. ΝΟΜΟΣ ΑΡΓΟΛΙΔΑΣ</t>
  </si>
  <si>
    <t>ΣΥΝΟΛΟ Ν. ΑΡΓΟΛΙΔΑΣ</t>
  </si>
  <si>
    <t>2. ΝΟΜΟΣ ΑΡΚΑΔΙΑΣ</t>
  </si>
  <si>
    <t>ΣΥΝΟΛΟ Ν. ΑΡΚΑΔΙΑΣ</t>
  </si>
  <si>
    <t>3. ΝΟΜΟΣ ΚΟΡΙΝΘΙΑΣ</t>
  </si>
  <si>
    <t>ΣΥΝΟΛΟ Ν. ΚΟΡΙΝΘΙΑΣ</t>
  </si>
  <si>
    <t>4. ΝΟΜΟΣ ΛΑΚΩΝΙΑΣ</t>
  </si>
  <si>
    <t>ΣΥΝΟΛΟ Ν. ΛΑΚΩΝΙΑΣ</t>
  </si>
  <si>
    <t>5. ΝΟΜΟΣ ΜΕΣΣΗΝΙΑΣ</t>
  </si>
  <si>
    <t>ΣΥΝΟΛΟ Ν. ΜΕΣΣΗΝΙΑΣ</t>
  </si>
  <si>
    <t>ΣΥΝΟΛΟ ΠΕΡΙΦΕΡΕΙΑΣ X.</t>
  </si>
  <si>
    <t>XI. ΠΕΡΙΦΕΡΕΙΑ ΒΟΡΕΙΟΥ ΑΙΓΑΙΟΥ</t>
  </si>
  <si>
    <t>1. ΝΟΜΟΣ ΛΕΣΒΟΥ</t>
  </si>
  <si>
    <t>XII. ΠΕΡΙΦΕΡΕΙΑ ΝΟΤΙΟΥ ΑΙΓΑΙΟΥ</t>
  </si>
  <si>
    <t>1. ΝΟΜΟΣ ΔΩΔ/ΝΗΣΟΥ</t>
  </si>
  <si>
    <t>ΣΥΝΟΛΟ Ν. ΔΩΔ/ΝΗΣΟΥ</t>
  </si>
  <si>
    <t>2. ΝΟΜΟΣ ΚΥΚΛΑΔΩΝ</t>
  </si>
  <si>
    <t>ΣΥΝΟΛΟ Ν. ΚΥΚΛΑΔΩΝ</t>
  </si>
  <si>
    <t>ΣΥΝΟΛΟ ΠΕΡΙΦΕΡΕΙΑΣ XII.</t>
  </si>
  <si>
    <t>ΣΥΝΟΛΟ Ν. ΛΕΣΒΟΥ</t>
  </si>
  <si>
    <t>ΣΥΝΟΛΟ ΠΕΡΙΦΕΡΕΙΑΣ XI.</t>
  </si>
  <si>
    <t>XIII. ΠΕΡΙΦΕΡΕΙΑ ΚΡΗΤΗΣ</t>
  </si>
  <si>
    <t>1. ΝΟΜΟΣ ΗΡΑΚΛΕΙΟΥ</t>
  </si>
  <si>
    <t>ΣΥΝΟΛΟ Ν. ΗΡΑΚΛΕΙΟΥ</t>
  </si>
  <si>
    <t>2. ΝΟΜΟΣ ΛΑΣΙΘΙΟΥ</t>
  </si>
  <si>
    <t>ΣΥΝΟΛΟ Ν. ΛΑΣΙΘΙΟΥ</t>
  </si>
  <si>
    <t>3. ΝΟΜΟΣ ΡΕΘΥΜΝΗΣ</t>
  </si>
  <si>
    <t>ΣΥΝΟΛΟ Ν. ΡΕΘΥΜΝΗΣ</t>
  </si>
  <si>
    <t>4. ΝΟΜΟΣ ΧΑΝΙΩΝ</t>
  </si>
  <si>
    <t>ΣΥΝΟΛΟ Ν.ΧΑΝΙΩΝ</t>
  </si>
  <si>
    <t>ΣΥΝΟΛΟ ΠΕΡΙΦΕΡΕΙΑΣ XIII.</t>
  </si>
  <si>
    <t>ΣΥΝΟΛΟ Ν. ΠΕΛΛΑΣ</t>
  </si>
  <si>
    <t>ΣΥΝΟΛΟ Ν. ΣΕΡΡΩΝ</t>
  </si>
  <si>
    <t>ΣΥΝΟΛΟ Ν. ΦΛΩΡΙΝΑΣ</t>
  </si>
  <si>
    <t>ΣΥΝΟΛΟ Ν. ΖΑΚΥΝΘΟΥ</t>
  </si>
  <si>
    <t>ΣΥΝΟΛΟ Ν. ΙΩΑΝΝΙΝΩΝ</t>
  </si>
  <si>
    <t>ΑΦΟΡΟΥΝ ΠΡΟΣΤΑΣΙΑ ΠΕΡΙΒΑΛΛΟΝΤΟΣ ή ΔΗΜΟΣΙΑ ΥΓΕΙΑ</t>
  </si>
  <si>
    <t>ΚΑΙ ΑΦΟΡΟΥΝ ΠΡΟΣΤΑΣΙΑ ΠΕΡΙΒΑΛΛΟΝΤΟΣ ή ΔΗΜΟΣΙΑ ΥΓΕΙΑ</t>
  </si>
  <si>
    <t>1. ΝΟΜΟΣ ΚΑΡΔΙΤΣΑΣ</t>
  </si>
  <si>
    <t>1. ΝΟΜΟΣ ΑΡΚΑΔΙΑΣ</t>
  </si>
  <si>
    <t>2. ΝΟΜΟΣ ΡΟΔΟΠΗΣ</t>
  </si>
  <si>
    <t>1. ΝΟΜΟΣ ΘΕΣ/ΝΙΚΗΣ</t>
  </si>
  <si>
    <t>2. ΝΟΜΟΣ ΣΕΡΡΩΝ</t>
  </si>
  <si>
    <t>1. ΝΟΜΟΣ ΦΛΩΡΙΝΑΣ</t>
  </si>
  <si>
    <t>1. ΝΟΜΟΣ ΠΡΕΒΕΖΑΣ</t>
  </si>
  <si>
    <t>2. ΝΟΜΟΣ ΛΑΡΙΣΑΣ</t>
  </si>
  <si>
    <t>3. ΝΟΜΟΣ ΜΑΓΝΗΣΙΑΣ</t>
  </si>
  <si>
    <t>4. ΝΟΜΟΣ ΤΡΙΚΑΛΩΝ</t>
  </si>
  <si>
    <t>1. ΝΟΜΟΣ ΚΕΦΑΛΛΗΝΙΑΣ</t>
  </si>
  <si>
    <t>2. ΝΟΜΟΣ ΛΕΥΚΑΔΟΣ</t>
  </si>
  <si>
    <t>1. ΝΟΜΟΣ ΦΩΚΙΔΑΣ</t>
  </si>
  <si>
    <t>Έλλειψη δικαιολογητικών</t>
  </si>
  <si>
    <t>Ελλειπή οικονομικά στοιχεία. Μη επιλέξιμη δράση</t>
  </si>
  <si>
    <t>Μη επιλεγιμη δράση</t>
  </si>
  <si>
    <t>Μη τήρηση των Εθνικών και Κοινοτικών Κανονισμών.</t>
  </si>
  <si>
    <t xml:space="preserve">Κρίθηκε μη βιώσιμη λόγω    27 στρ. εκμετάλλευσης βιολογικής καλλιέργειας. Κατά πλειοψηφία  </t>
  </si>
  <si>
    <t xml:space="preserve">Κρίθηκε μη βιώσιμη λόγω   18 στρ. εκμετάλλευσης βιολογικής καλλιέργειας. Κατά πλειοψηφία  </t>
  </si>
  <si>
    <t>Ελλειπής μελέτη και οικονομικά στοιχεία</t>
  </si>
  <si>
    <t>ΝΙΚΟΣ ΣΤ. ΧΑΤΖΗΠΕΤΡΟΥ Α.Ε.</t>
  </si>
  <si>
    <t>ΕΓΚΑΤΑΣΤΑΣΗ ΝΕΑΣ ΜΟΝΑΔΑΣ ΕΠΕΞΕΡΓΑΣΙΑΣ - ΤΥΠΟΠΟΙΗΣΗΣ ΟΠΩΡ/ΚΩΝ ΠΡΟΣ ΠΑΡΑΓΩΓΗ ΠΡΟΪΟΝΤΩΝ ΖΥΜΩΜΕΝΩΝ &amp; ΣΥΝΤΗΡΗΜΕΝΩΝ ΣΕ ΑΛΜΗ (ΤΟΥΡΣΙΑ, ΠΙΚΛΕΣ κλπ)</t>
  </si>
  <si>
    <t>ΔΗΜΟΣ Ν. ΜΟΥΔΑΝΙΩΝ</t>
  </si>
  <si>
    <t>ΓΕΩΡΓΑΝΤΩΝΑΚΗΣ ΜΙΧΑΗΛ ΤΟΥ ΝΙΚΟΛΑΟΥ</t>
  </si>
  <si>
    <t>ΔΗΜΟΣ ΤΥΛΙΣΣΟΥ, ΟΙΚΙΣΜΟΣ ΚΑΜΑΡΙ</t>
  </si>
  <si>
    <t>Σε έλεγχο της Δ/νσης Γεωργίας δεν βρέθηκε το βασικό παλαιό μηχάνημα του ελαιοτριβείου και κρίθηκε ότι το νέο μηχάνημα έχει μάλον αγορασθεί</t>
  </si>
  <si>
    <t>ΔΗΜΗΤΡΙΟΣ ΑΡΟΥΚΑΤΟΣ</t>
  </si>
  <si>
    <t>"ΗΛΙΔΑ" ΕΠΕΞΕΡΓΑΣΙΑ &amp; ΣΥΣΚΕΥΑΣΙΑ ΕΛΑΙΩΝ</t>
  </si>
  <si>
    <t>ΕΚΣΥΓΧΡΟΝΙΣΜΟΣ &amp; ΣΥΜΠΛΗΡΩΣΗ ΓΡΑΜΜΩΝ ΠΑΡΑΓΩΓΗΣ ΝΕΩΝ ΠΡΟΪΟΝΤΩΝ &amp; ΣΥΣΚΕΥΑΣΙΑΣ ΕΠΙΤΡΑΠΕΖΙΑΣ ΕΛΙΑΣ</t>
  </si>
  <si>
    <t>Απόφαση Γνωμοδοτικής Επίτροπής</t>
  </si>
  <si>
    <t>Αιτιολόγηση</t>
  </si>
  <si>
    <t>Δημόσια Δαπάνη (Επιχορήγηση)</t>
  </si>
  <si>
    <t>Ιδιωτική Συμμετοχή</t>
  </si>
  <si>
    <t>ΑΛΕΞΑΝΔΡΟΣ ΚΑΤΣΑΜΠΑΝΗΣ</t>
  </si>
  <si>
    <t>Ελλειπής μελέτη. Ανεπαρκή στοιχεία.</t>
  </si>
  <si>
    <t>Μη επιλέξιμη δράση η Ίδρυση μονάδας επεξεργασίας βρώσιμης ελιάς</t>
  </si>
  <si>
    <t>Μη δυνατότητα κάλυψης ίδιας συμμετοχής</t>
  </si>
  <si>
    <t>Ε.Α.Σ.  ΚΑΣΤΟΡΙΑΣ</t>
  </si>
  <si>
    <t>ΕΝΩΣΗ</t>
  </si>
  <si>
    <t>ΕΚΣΥΓΧΡΟΝΙΣΜΟΣ ΜΟΝΑΔΑΣ ΒΙΟΜΗΧΑΝΙΑΣ ΓΑΛΑΚΤΟΣ</t>
  </si>
  <si>
    <t>ΠΕΔΙΟ ΒΟΛΗΣ ΑΡΓΟΥΣ ΟΡΙΣΤΙΚΟΥ</t>
  </si>
  <si>
    <t>ΚΑΣΤΟΡΙΑΣ</t>
  </si>
  <si>
    <t>ΓΙΑΧΟΣ ΣΠΥΡΙΔΩΝ ΤΟΥ ΑΛΕΞΑΝΔΡΟΥ</t>
  </si>
  <si>
    <t>ΕΚΣΥΓΧΡΟΝΙΣΜΟΣ &amp; ΜΕΤΕΓΚΑΤΑΣΤΑΣΗ ΕΛΑΙΟΥΡΓΕΙΟΥ</t>
  </si>
  <si>
    <t>ΠΛΑΤΑΝΙΑ ΟΛΥΜΠΙΑΣ</t>
  </si>
  <si>
    <t>ΣΤΕΡΓΙΟΥ ΣΩΤΗΡΗΣ</t>
  </si>
  <si>
    <t>ΙΔΡΥΣΗ ΜΟΝΑΔΑΣ ΟΙΝΟΠΟΙΗΣΗΣ &amp; ΕΜΦΙΑΛΩΣΗΣ ΒΙΟΛΟΓΙΚΟΥ ΟΙΝΟΥ</t>
  </si>
  <si>
    <t>ΔΗΜΟΣ ΒΙΤΣΙΟΥ</t>
  </si>
  <si>
    <t>ΑΝΑΠΤΥΞΙΑΚΗ ΕΤΑΙΡΕΙΑ ΚΟΙΝΟΤΗΤΑΣ ΑΝΑΒΡΑΣ ΜΑΓΝΗΣΙΑΣ</t>
  </si>
  <si>
    <t>Α.Ε.Κ. ΑΜ.</t>
  </si>
  <si>
    <t>ΒΕΛΤΙΩΣΗ ΣΦΑΓΕΙΟΥ</t>
  </si>
  <si>
    <t>ΑΝΑΒΡΑ ΑΛΜΥΡΟΥ</t>
  </si>
  <si>
    <t>ΜΑΓΝΗΣΙΑΣ</t>
  </si>
  <si>
    <t>ΓΑΛΙΑΤΣΑΤΟΣ ΗΛΙΑΣ &amp; ΣΙΑ Ο.Ε.</t>
  </si>
  <si>
    <t>ΕΚΣΥΓΧΡΟΝΙΣΜΟΣ, ΒΕΛΤΙΩΣΓΗ &amp; ΣΥΜΠΛΗΡΩΣΗ ΤΥΡΟΚΟΜΕΙΟΥ</t>
  </si>
  <si>
    <t>ΡΑΖΑΤΑ ΑΡΓΟΣΤΟΛΙΟΥ</t>
  </si>
  <si>
    <t>ΝΈΟ ΡΟΔΟΓΑΛ Α.Ε.</t>
  </si>
  <si>
    <t>ΣΥΜΠΛΗΡΩΣΗ ΥΠΑΡΧΟΝΤΟΣ ΕΡΓΟΣΤΑΣΙΟΥ ΓΑΛΑΚΤΟΣ</t>
  </si>
  <si>
    <t>ΔΗΜΟΣ ΡΟΔΟΥ</t>
  </si>
  <si>
    <t>ΔΩΔ/ΝΗΣΟΥ</t>
  </si>
  <si>
    <t>ΑΡΓΟΛΙΔΑΣ</t>
  </si>
  <si>
    <t>ΕΚΣΥΓΧΡΟΝΙΣΜΟΣ ΕΛΑΙΟΤΡΙΒΕΙΟΥ</t>
  </si>
  <si>
    <t>ΚΑΠΕΤΑΝΑΚΗΣ ΝΙΚΟΛΑΟΣ Α.Ε.</t>
  </si>
  <si>
    <t>ΤΥΠΟΠΟΙΗΤΗΡΙΟ ΔΡΕΠΤΩΝ ΑΝΘΕΩΝ</t>
  </si>
  <si>
    <t>ΕΚΣΥΓΧΡΟΝΙΣΜΟΣ ΤΥΠΟΠΟΙΗΤΗΡΙΟΥ ΑΝΘΕΩΝ</t>
  </si>
  <si>
    <t>ΑΝΘΗ</t>
  </si>
  <si>
    <t>ΝΕΑΠΟΛΗ</t>
  </si>
  <si>
    <t>ΠΑΤΙΣΤΗΣ ΔΗΜΗΤΡΙΟΣ</t>
  </si>
  <si>
    <t>ΕΚΣΥΓΧΡΟΝΙΣΜΟΣ ΕΛΑΙΤΡΙΒΕΙΟΥ</t>
  </si>
  <si>
    <t>ΔΗΜΟΣ ΒΟΡΕΙΑΣ ΚΥΝΟΥΡΙΑΣ</t>
  </si>
  <si>
    <t>ΑΡΚΑΔΙΑΣ</t>
  </si>
  <si>
    <t>ΓΑΛΑΝΟΣ ΚΟΤΟΠΟΥΛΑ ΜΕΣΗΜΕΡΙΟΥ Α.Ε.</t>
  </si>
  <si>
    <t>ΕΚΣΥΓΧΡΟΝΙΣΜΟΣ ΠΤΗΝΟΣΦΑΓΕΙΟΥ &amp; ΜΟΝΑΔΑΣ ΚΟΠΗΣ ΤΥΠΟΠΟΙΗΣΗΣ ΠΟΥΛΕΡΙΚΩΝ &amp; ΠΑΡΑΓΩΓΗΣ ΚΡΕΑΤΟΣΚΕΥΑΣΜΑΤΩΝ</t>
  </si>
  <si>
    <t>ΧΑΛΚΙΔΙΚΗΣ</t>
  </si>
  <si>
    <t>ΑΓΡΟΤΙΚΟΣ ΣΥΝ/ΣΜΟΣ ΓΑΡΑΖΟΥ</t>
  </si>
  <si>
    <t>ΓΑΡΑΖΟ ΜΥΛΟΠΟΤΑΜΟΥ ΔΗΜΟΣ ΚΟΥΛΟΥΚΩΝΑ</t>
  </si>
  <si>
    <t>ΡΕΘΥΜΝΗΣ</t>
  </si>
  <si>
    <t>ΑΘΑΝΑΣΙΟΣ ΠΑΠΑΘΑΝΑΣΙΟΥ</t>
  </si>
  <si>
    <t>MAX GARDEN</t>
  </si>
  <si>
    <t>ΙΔΡΥΣΗ ΜΟΝΑΔΑΣ ΣΥΣΚΕΥΑΣΙΑΣ- ΤΥΠΟΠΟΙΗΣΗΣ- ΔΙΑΛΟΓΗΣ- ΣΥΝΤΗΡΗΣΗΣ-ΨΥΞΗΣ &amp; ΑΠΟΘΗΚΕΥΣΗΣ ΟΠΩΡ/ΚΩΝ, ΠΑΤΑΤΑΣ, ΟΣΠΡΙΩΝ &amp; ΞΗΡΩΝ ΚΑΡΠΩΝ</t>
  </si>
  <si>
    <t>ΔΗΜΟΣ ΒΑΣΙΛΗΚΗ</t>
  </si>
  <si>
    <t>ΗΡΑΚΛΕΙΟΥ</t>
  </si>
  <si>
    <t>ΟΙΝΟΜΕΣΣΗΝΙΑΚΗ Α.Ε. ΟΙΝΙΚΩΝ ΠΡΟΪΟΝΤΩΝ</t>
  </si>
  <si>
    <t>ΟΙΝΟΜΕΣΣΗΝΙΑΚΗ Α.Ε.</t>
  </si>
  <si>
    <t>ΕΚΣΥΓΧΡΟΝΙΣΜΟΣ ΟΙΝΟΠΟΙΕΙΟΥ &amp; ΕΠΕΞΕΡΓΑΣΙΑ ΥΠΟΠΡΟΪΟΝΤΩΝ &amp; ΑΠΟΡΡΙΜΜΑΤΩΝ</t>
  </si>
  <si>
    <t>ΚΑΛΑΜΑΤΑ</t>
  </si>
  <si>
    <t>ΜΕΣΣΗΝΙΑΣ</t>
  </si>
  <si>
    <t>ΦΟΥΦΑΣ Ν. ΙΩΑΝΝΗΣ, ΕΛΑΙΟΥΡΓΕΙΟ</t>
  </si>
  <si>
    <t>ΣΥΜΠΛΗΡΩΣΗ &amp; ΕΠΕΚΤΑΣΗ ΜΟΝΑΔΑΣ ΤΥΠΟΠΟΙΗΣΗΣ, ΕΜΠΟΡΙΟΥ ΒΡΩΣΙΜΩΝ ΕΛΑΙΩΝ</t>
  </si>
  <si>
    <t>ΔΗΜΟΣ ΟΙΝΟΥΝΤΑ</t>
  </si>
  <si>
    <t>ΨΥΓΕΙΑ ΚΙΣΣΑΒΟΥ - Γ.ΜΟΥΣΤΑΚΑΣ &amp; ΣΙΑ Ο.Ε.</t>
  </si>
  <si>
    <t>ΨΥΓΕΙΑ ΚΙΣΣΑΒΟΥ</t>
  </si>
  <si>
    <t>ΕΚΣΥΓΧΡΟΝΙΣΜΟΣ ΜΟΝΑΔΑΣ ΣΥΣΚΕΥΑΣΙΑΣ &amp; ΨΥΞΗΣ ΦΡΟΥΤΩΝ</t>
  </si>
  <si>
    <t>ΑΓΙΑ</t>
  </si>
  <si>
    <t>ΠΑΝΑΓΙΩΤΗΣ ΛΑΝΤΙΔΗΣ</t>
  </si>
  <si>
    <t>ΒΑΣΙΛΕΙΟΥ ΤΥΡΟΚΟΜΙΚΑ Α.Β.Ε.Ε.</t>
  </si>
  <si>
    <t>ΒΑΣΙΛΕΙΟΥ ΤΥΡΟΚΟΜΙΚΑ ΑΒΕΕ</t>
  </si>
  <si>
    <t>ΙΔΡΥΣΗ ΜΟΝΑΔΑΣ ΟΙΝΩΝ ΑΠΌ ΠΡΟΪΟΝΤΑ ΒΙΟΛΟΓΙΚΗΣ ΑΜΠΕΛΟΥΡΓΙΑΣ</t>
  </si>
  <si>
    <t>Τιτλος Έργου</t>
  </si>
  <si>
    <t>Τομέας</t>
  </si>
  <si>
    <t>Θέση Έργου</t>
  </si>
  <si>
    <t>Νομός</t>
  </si>
  <si>
    <t>Προϋπ/σμός Αίτησης</t>
  </si>
  <si>
    <t/>
  </si>
  <si>
    <t>ΚΡΕΑΣ</t>
  </si>
  <si>
    <t>ΤΡΙΚΑΛΩΝ</t>
  </si>
  <si>
    <t>ΑΥΓΑ - ΠΟΥΛΕΡΙΚΑ</t>
  </si>
  <si>
    <t>ΑΡΤΑΣ</t>
  </si>
  <si>
    <t>ΛΕΣΒΟΥ</t>
  </si>
  <si>
    <t>ΘΕΣ/ΝΙΚΗΣ</t>
  </si>
  <si>
    <t>ΚΑΤΑΤΣΗΣ ΔΗΜΗΤΡΙΟΣ</t>
  </si>
  <si>
    <t>ΜΕΤΕΓΚΑΤΑΣΤΑΣΗ &amp; ΕΚΣΥΓΧΡΟΝΙΣΜΟΣ ΤΥΡΟΚΟΜΕΙΟΥ</t>
  </si>
  <si>
    <t>ΑΝΩ ΡΑΧΗ ΔΗΜΟΥ ΛΟΥΡΟΥ</t>
  </si>
  <si>
    <t>ΠΡΕΒΕΖΑΣ</t>
  </si>
  <si>
    <t>ΟΠΩΡ/ΚΑ-Β</t>
  </si>
  <si>
    <t>ΑΡΝΑΟΥΤΕΛΗΣ ΑΕΒΕ</t>
  </si>
  <si>
    <t>TONY' S</t>
  </si>
  <si>
    <t>ΕΚΣΥΓΧΡΟΝΙΣΜΟΣ ΜΟΝΑΔΑΣ ΕΠΕΞΕΡΓΑΣΙΑΣ ΟΡΥΖΗΣ &amp; ΣΥΣΚΕΥΑΣΙΑΣ ΤΡΟΦΙΜΩΝ</t>
  </si>
  <si>
    <t>ΣΤΥΛΙΔΑΣ 55 ΛΑΜΙΑ</t>
  </si>
  <si>
    <t>ΦΘΙΩΤΙΔΑΣ</t>
  </si>
  <si>
    <t>ΕΛΛΗΝΙΚΗ ΒΙΟΜΗΧΑΝΙΑ ΟΙΝΟΥ ΚΙΑΤΟΥ ΕΠΕ</t>
  </si>
  <si>
    <t>SEVINO</t>
  </si>
  <si>
    <t>ΕΚΣΥΓΧΡΟΝΙΣΜΟΣ ΟΙΝΟΠΟΙΕΙΟΥ</t>
  </si>
  <si>
    <t>ΟΙΝΟΣ</t>
  </si>
  <si>
    <t>ΔΗΜΟΣ ΚΙΑΤΟΥ</t>
  </si>
  <si>
    <t>ΣΦΑΓΕΙΑ ΛΑΡΙΣΑΣ Α.Ε.</t>
  </si>
  <si>
    <t>ΙΣΜΑΡΟΣ</t>
  </si>
  <si>
    <t>ΣΥΜΠΛΗΡΩΣΗ - ΒΕΛΤΙΩΣΗ ΥΠΑΡΧΟΝΤΟΣ ΤΥΡΟΚΟΜΕΙΟΥ</t>
  </si>
  <si>
    <t>ΒΙΠΕ Κ0ΜΟΤΗΝΗΣ</t>
  </si>
  <si>
    <t>ΠΕΛΛΑΣ</t>
  </si>
  <si>
    <t>ΗΜΑΘΙΑΣ</t>
  </si>
  <si>
    <t>ΠΑΝΑΓΙΩΤΗΣ ΚΑΡΒΕΛΗΣ</t>
  </si>
  <si>
    <t>ΜΕΡΙΚΟΣ ΕΚΣΥΓΧΡΟΝΙΣΜΟΣ ΕΛΑΙΟΥΡΓΕΙΟΥ</t>
  </si>
  <si>
    <t>ΔΗΜΟΣ ΚΑΛΑΜΑΤΑΣ</t>
  </si>
  <si>
    <t>ΕΛΑΙΟΥΡΓΙΚΟΣ ΣΥΝ/ΣΜΟΣ ΛΙΜΕΝΑΡΙΑ ΘΑΣΟΥ</t>
  </si>
  <si>
    <t>ΛΙΜΕΝΑΡΙΑ ΘΑΣΟΥ</t>
  </si>
  <si>
    <t>ΕΛΑΙΟΥΡΓΙΚΟΣ ΣΥΝ/ΣΜΟΣ ΠΡΙΝΟΥ "ΔΗΜΗΤΡΑ"</t>
  </si>
  <si>
    <t>ΕΛΑΙΟΥΡΓΙΚΟΣ ΣΥΝ/ΣΜΟΣ ΚΑΛΛΙΡΑΧΗΣ ΘΑΣΟΥ</t>
  </si>
  <si>
    <t>Η ΑΘΗΝΑ</t>
  </si>
  <si>
    <t>ΕΚΣΥΓΧΡΟΝΙΣΜΟΣ ΜΟΝΑΔΑΣ ΤΥΠΟΠΟΙΗΣΗΣ ΠΡΟΪΟΝΤΩΝ</t>
  </si>
  <si>
    <t>ΠΡΙΝΟΥ</t>
  </si>
  <si>
    <t>ΜΠΡΙΝΤΖΙΚΗΣ ΗΛ. ΔΙΟΝΥΣΙΟΣ</t>
  </si>
  <si>
    <t>ΚΤΗΜΑ ΜΠΡΙΝΤΖΙΚΗ</t>
  </si>
  <si>
    <t>ΩΛΕΝΗΣ</t>
  </si>
  <si>
    <t>ΚΩΝ/ΝΟΣ ΣΠΥΡ. ΙΑΤΡΙΔΗΣ</t>
  </si>
  <si>
    <t>ΔΟΛΙΑΝΑ</t>
  </si>
  <si>
    <t>ΤΥΡΟΚΟΜΕΙΟ ΧΡΗΣΤΟΥ ΜΑΚΡΗ</t>
  </si>
  <si>
    <t>ΕΚΣΥΓΧΡΟΝΙΣΜΟΣ ΜΟΝΑΔΑΣ ΠΑΡΑΓΩΓΗΣ ΠΑΡΑΔΟΣΙΑΚΩΝ &amp; ΝΕΩΝ ΤΥΡΟΚΟΜΙΚΩΝ ΠΡΟΪΟΝΤΩΝ</t>
  </si>
  <si>
    <t>ΟΛΕΝΙΑΣ</t>
  </si>
  <si>
    <t>ΟΙΚΟΓΕΝΕΙΑ ΓΕΩΡΓΑ</t>
  </si>
  <si>
    <t>ΚΩΝ/ΝΟΣ ΑΝΔΡΩΝΗΣ &amp; ΥΙΟΙ Ο.Ε.</t>
  </si>
  <si>
    <t>1ο χλμ. Επαρχιακης οδού ΓΑΡΓΑΛΙΑΝΩΝ - ΛΕΥΚΗΣ ΔΗΜΟΣ ΓΑΡΓΑΛΙΑΝΟΙ</t>
  </si>
  <si>
    <t>ΚΡΗΤΙΚΑ ΠΡΟΪΟΝΤΑ ΕΠΕ</t>
  </si>
  <si>
    <t>CRETAN NECTAR</t>
  </si>
  <si>
    <t>ΙΔΡΥΣΗ ΜΟΝΑΔΑΣ ΠΑΡΑΓΩΓΗΣ ΞΥΔΙΟΥ ΑΠΌ ΟΙΝΟ</t>
  </si>
  <si>
    <t>ΚΑΘΙΑΝΑ ΔΗΜΟΥ ΑΚΡΩΤΗΡΙΟΥ</t>
  </si>
  <si>
    <t>ΕΑΣ ΠΑΓΓΑΙΟΥ</t>
  </si>
  <si>
    <t>ΕΚΣΥΓΧΡΟΝΙΣΜΟΣ ΕΛΑΙΟΤΡΙΒΕΙΟΥ ΜΕ ΤΗΝ ΕΓΚΑΤΑΣΤΑΣΗ ΓΡΑΜΜΗΣ ΕΚΘΛΙΨΗΣ ΒΙΟΛΟΓΙΚΟΥ ΕΛΑΙΟΚΑΡΠΟΥ</t>
  </si>
  <si>
    <t>ΔΗΜΟΣ ΟΡΦΑΝΟΥ</t>
  </si>
  <si>
    <t>ΚΤΗΜΑ Α.ΤΣΕΛΕΠΟΥ &amp; ΣΙΑ Ο.Ε</t>
  </si>
  <si>
    <t>ΚΤΗΜΑ ΤΣΕΛΕΠΟΥ</t>
  </si>
  <si>
    <t>ΔΗΜΟΣ ΤΕΓΕΑΣ</t>
  </si>
  <si>
    <t>ΤΥΡΝΑΒΟΣ</t>
  </si>
</sst>
</file>

<file path=xl/styles.xml><?xml version="1.0" encoding="utf-8"?>
<styleSheet xmlns="http://schemas.openxmlformats.org/spreadsheetml/2006/main">
  <numFmts count="14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dd\-mmm\-yy"/>
    <numFmt numFmtId="165" formatCode="#,##0.00\ \€;\-#,##0.00\ \€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15">
    <font>
      <sz val="10"/>
      <name val="Arial"/>
      <family val="0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u val="single"/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2" fillId="2" borderId="1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3" fillId="0" borderId="1" xfId="15" applyFont="1" applyFill="1" applyBorder="1" applyAlignment="1">
      <alignment horizontal="left" vertical="top" wrapText="1"/>
      <protection/>
    </xf>
    <xf numFmtId="0" fontId="3" fillId="0" borderId="1" xfId="16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" fontId="2" fillId="2" borderId="1" xfId="17" applyNumberFormat="1" applyFont="1" applyFill="1" applyBorder="1" applyAlignment="1">
      <alignment horizontal="center" vertical="center" wrapText="1"/>
      <protection/>
    </xf>
    <xf numFmtId="4" fontId="3" fillId="0" borderId="1" xfId="17" applyNumberFormat="1" applyFont="1" applyFill="1" applyBorder="1" applyAlignment="1">
      <alignment horizontal="right" vertical="top" wrapText="1"/>
      <protection/>
    </xf>
    <xf numFmtId="4" fontId="3" fillId="0" borderId="1" xfId="15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 vertical="center" wrapText="1"/>
    </xf>
    <xf numFmtId="4" fontId="3" fillId="0" borderId="1" xfId="16" applyNumberFormat="1" applyFont="1" applyFill="1" applyBorder="1" applyAlignment="1">
      <alignment horizontal="right" vertical="top" wrapText="1"/>
      <protection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center" wrapText="1"/>
    </xf>
    <xf numFmtId="3" fontId="3" fillId="0" borderId="1" xfId="16" applyNumberFormat="1" applyFont="1" applyFill="1" applyBorder="1" applyAlignment="1">
      <alignment horizontal="right" vertical="top" wrapText="1"/>
      <protection/>
    </xf>
    <xf numFmtId="3" fontId="3" fillId="0" borderId="1" xfId="17" applyNumberFormat="1" applyFont="1" applyFill="1" applyBorder="1" applyAlignment="1">
      <alignment horizontal="right" vertical="top" wrapText="1"/>
      <protection/>
    </xf>
    <xf numFmtId="3" fontId="2" fillId="2" borderId="1" xfId="17" applyNumberFormat="1" applyFont="1" applyFill="1" applyBorder="1" applyAlignment="1">
      <alignment horizontal="center" vertical="center" wrapText="1"/>
      <protection/>
    </xf>
    <xf numFmtId="0" fontId="3" fillId="0" borderId="1" xfId="16" applyNumberFormat="1" applyFont="1" applyFill="1" applyBorder="1" applyAlignment="1">
      <alignment horizontal="left" vertical="top" wrapText="1"/>
      <protection/>
    </xf>
    <xf numFmtId="0" fontId="0" fillId="0" borderId="1" xfId="0" applyNumberFormat="1" applyBorder="1" applyAlignment="1">
      <alignment horizontal="left" vertical="top" wrapText="1"/>
    </xf>
    <xf numFmtId="3" fontId="3" fillId="0" borderId="1" xfId="15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3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  <xf numFmtId="0" fontId="2" fillId="0" borderId="1" xfId="17" applyFont="1" applyFill="1" applyBorder="1" applyAlignment="1">
      <alignment horizontal="left" vertical="center" wrapText="1"/>
      <protection/>
    </xf>
    <xf numFmtId="4" fontId="2" fillId="0" borderId="1" xfId="17" applyNumberFormat="1" applyFont="1" applyFill="1" applyBorder="1" applyAlignment="1">
      <alignment horizontal="right" vertical="center" wrapText="1"/>
      <protection/>
    </xf>
    <xf numFmtId="3" fontId="2" fillId="0" borderId="1" xfId="16" applyNumberFormat="1" applyFont="1" applyFill="1" applyBorder="1" applyAlignment="1">
      <alignment horizontal="right" vertical="center" wrapText="1"/>
      <protection/>
    </xf>
    <xf numFmtId="3" fontId="2" fillId="0" borderId="1" xfId="17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vertical="center" wrapText="1"/>
    </xf>
    <xf numFmtId="3" fontId="0" fillId="0" borderId="2" xfId="0" applyNumberFormat="1" applyFill="1" applyBorder="1" applyAlignment="1">
      <alignment wrapText="1"/>
    </xf>
    <xf numFmtId="3" fontId="0" fillId="0" borderId="0" xfId="0" applyNumberFormat="1" applyAlignment="1">
      <alignment wrapText="1"/>
    </xf>
    <xf numFmtId="0" fontId="9" fillId="0" borderId="0" xfId="0" applyFont="1" applyAlignment="1">
      <alignment vertical="center" wrapText="1"/>
    </xf>
    <xf numFmtId="3" fontId="0" fillId="0" borderId="3" xfId="0" applyNumberFormat="1" applyFill="1" applyBorder="1" applyAlignment="1">
      <alignment wrapText="1"/>
    </xf>
    <xf numFmtId="0" fontId="3" fillId="0" borderId="4" xfId="17" applyFont="1" applyFill="1" applyBorder="1" applyAlignment="1">
      <alignment horizontal="left" vertical="top" wrapText="1"/>
      <protection/>
    </xf>
    <xf numFmtId="4" fontId="3" fillId="0" borderId="4" xfId="17" applyNumberFormat="1" applyFont="1" applyFill="1" applyBorder="1" applyAlignment="1">
      <alignment horizontal="right" vertical="top" wrapText="1"/>
      <protection/>
    </xf>
    <xf numFmtId="3" fontId="3" fillId="0" borderId="4" xfId="16" applyNumberFormat="1" applyFont="1" applyFill="1" applyBorder="1" applyAlignment="1">
      <alignment horizontal="right" vertical="top" wrapText="1"/>
      <protection/>
    </xf>
    <xf numFmtId="3" fontId="3" fillId="0" borderId="4" xfId="17" applyNumberFormat="1" applyFont="1" applyFill="1" applyBorder="1" applyAlignment="1">
      <alignment horizontal="right" vertical="top" wrapText="1"/>
      <protection/>
    </xf>
    <xf numFmtId="0" fontId="2" fillId="0" borderId="4" xfId="17" applyFont="1" applyFill="1" applyBorder="1" applyAlignment="1">
      <alignment horizontal="left" vertical="center" wrapText="1"/>
      <protection/>
    </xf>
    <xf numFmtId="4" fontId="2" fillId="0" borderId="4" xfId="17" applyNumberFormat="1" applyFont="1" applyFill="1" applyBorder="1" applyAlignment="1">
      <alignment horizontal="right" vertical="center" wrapText="1"/>
      <protection/>
    </xf>
    <xf numFmtId="3" fontId="2" fillId="0" borderId="4" xfId="16" applyNumberFormat="1" applyFont="1" applyFill="1" applyBorder="1" applyAlignment="1">
      <alignment horizontal="right" vertical="center" wrapText="1"/>
      <protection/>
    </xf>
    <xf numFmtId="0" fontId="3" fillId="0" borderId="5" xfId="17" applyFont="1" applyFill="1" applyBorder="1" applyAlignment="1">
      <alignment horizontal="left" vertical="top" wrapText="1"/>
      <protection/>
    </xf>
    <xf numFmtId="4" fontId="3" fillId="0" borderId="5" xfId="17" applyNumberFormat="1" applyFont="1" applyFill="1" applyBorder="1" applyAlignment="1">
      <alignment horizontal="right" vertical="top" wrapText="1"/>
      <protection/>
    </xf>
    <xf numFmtId="3" fontId="3" fillId="0" borderId="5" xfId="16" applyNumberFormat="1" applyFont="1" applyFill="1" applyBorder="1" applyAlignment="1">
      <alignment horizontal="right" vertical="top" wrapText="1"/>
      <protection/>
    </xf>
    <xf numFmtId="3" fontId="3" fillId="0" borderId="5" xfId="17" applyNumberFormat="1" applyFont="1" applyFill="1" applyBorder="1" applyAlignment="1">
      <alignment horizontal="right" vertical="top" wrapText="1"/>
      <protection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7" fillId="0" borderId="0" xfId="17" applyFont="1" applyFill="1" applyBorder="1" applyAlignment="1">
      <alignment horizontal="center" wrapText="1"/>
      <protection/>
    </xf>
    <xf numFmtId="0" fontId="7" fillId="0" borderId="0" xfId="17" applyNumberFormat="1" applyFont="1" applyFill="1" applyBorder="1" applyAlignment="1">
      <alignment horizontal="center" wrapText="1"/>
      <protection/>
    </xf>
    <xf numFmtId="3" fontId="7" fillId="0" borderId="0" xfId="17" applyNumberFormat="1" applyFont="1" applyFill="1" applyBorder="1" applyAlignment="1">
      <alignment horizontal="center" wrapText="1"/>
      <protection/>
    </xf>
    <xf numFmtId="3" fontId="12" fillId="0" borderId="0" xfId="0" applyNumberFormat="1" applyFont="1" applyFill="1" applyBorder="1" applyAlignment="1">
      <alignment wrapText="1"/>
    </xf>
    <xf numFmtId="3" fontId="2" fillId="0" borderId="4" xfId="17" applyNumberFormat="1" applyFont="1" applyFill="1" applyBorder="1" applyAlignment="1">
      <alignment horizontal="right" vertical="center" wrapText="1"/>
      <protection/>
    </xf>
    <xf numFmtId="3" fontId="0" fillId="0" borderId="0" xfId="0" applyNumberFormat="1" applyAlignment="1">
      <alignment horizontal="right" wrapText="1"/>
    </xf>
    <xf numFmtId="0" fontId="2" fillId="0" borderId="0" xfId="17" applyFont="1" applyFill="1" applyBorder="1" applyAlignment="1">
      <alignment horizontal="left"/>
      <protection/>
    </xf>
    <xf numFmtId="0" fontId="2" fillId="0" borderId="0" xfId="17" applyFont="1" applyFill="1" applyBorder="1" applyAlignment="1">
      <alignment horizontal="center" wrapText="1"/>
      <protection/>
    </xf>
    <xf numFmtId="0" fontId="2" fillId="0" borderId="0" xfId="17" applyNumberFormat="1" applyFont="1" applyFill="1" applyBorder="1" applyAlignment="1">
      <alignment horizontal="center" wrapText="1"/>
      <protection/>
    </xf>
    <xf numFmtId="3" fontId="2" fillId="0" borderId="0" xfId="17" applyNumberFormat="1" applyFont="1" applyFill="1" applyBorder="1" applyAlignment="1">
      <alignment horizontal="center" wrapText="1"/>
      <protection/>
    </xf>
    <xf numFmtId="3" fontId="0" fillId="0" borderId="0" xfId="0" applyNumberFormat="1" applyFill="1" applyBorder="1" applyAlignment="1">
      <alignment wrapText="1"/>
    </xf>
    <xf numFmtId="0" fontId="7" fillId="0" borderId="0" xfId="17" applyFont="1" applyFill="1" applyBorder="1" applyAlignment="1">
      <alignment horizontal="left"/>
      <protection/>
    </xf>
    <xf numFmtId="0" fontId="11" fillId="0" borderId="0" xfId="0" applyFont="1" applyFill="1" applyAlignment="1">
      <alignment wrapText="1"/>
    </xf>
    <xf numFmtId="0" fontId="8" fillId="0" borderId="6" xfId="17" applyFont="1" applyFill="1" applyBorder="1" applyAlignment="1">
      <alignment horizontal="left"/>
      <protection/>
    </xf>
    <xf numFmtId="0" fontId="8" fillId="0" borderId="6" xfId="17" applyFont="1" applyFill="1" applyBorder="1" applyAlignment="1">
      <alignment horizontal="center" wrapText="1"/>
      <protection/>
    </xf>
    <xf numFmtId="0" fontId="8" fillId="0" borderId="6" xfId="17" applyNumberFormat="1" applyFont="1" applyFill="1" applyBorder="1" applyAlignment="1">
      <alignment horizontal="center" wrapText="1"/>
      <protection/>
    </xf>
    <xf numFmtId="3" fontId="8" fillId="0" borderId="6" xfId="17" applyNumberFormat="1" applyFont="1" applyFill="1" applyBorder="1" applyAlignment="1">
      <alignment horizontal="center" wrapText="1"/>
      <protection/>
    </xf>
    <xf numFmtId="0" fontId="11" fillId="0" borderId="6" xfId="0" applyFont="1" applyFill="1" applyBorder="1" applyAlignment="1">
      <alignment wrapText="1"/>
    </xf>
    <xf numFmtId="0" fontId="8" fillId="0" borderId="0" xfId="17" applyFont="1" applyFill="1" applyBorder="1" applyAlignment="1">
      <alignment horizontal="left"/>
      <protection/>
    </xf>
    <xf numFmtId="0" fontId="8" fillId="0" borderId="0" xfId="17" applyFont="1" applyFill="1" applyBorder="1" applyAlignment="1">
      <alignment horizontal="center" wrapText="1"/>
      <protection/>
    </xf>
    <xf numFmtId="0" fontId="8" fillId="0" borderId="0" xfId="17" applyNumberFormat="1" applyFont="1" applyFill="1" applyBorder="1" applyAlignment="1">
      <alignment horizontal="center" wrapText="1"/>
      <protection/>
    </xf>
    <xf numFmtId="3" fontId="8" fillId="0" borderId="0" xfId="17" applyNumberFormat="1" applyFont="1" applyFill="1" applyBorder="1" applyAlignment="1">
      <alignment horizontal="center" wrapText="1"/>
      <protection/>
    </xf>
    <xf numFmtId="0" fontId="11" fillId="0" borderId="0" xfId="0" applyFont="1" applyFill="1" applyBorder="1" applyAlignment="1">
      <alignment wrapText="1"/>
    </xf>
    <xf numFmtId="0" fontId="3" fillId="0" borderId="7" xfId="15" applyFont="1" applyFill="1" applyBorder="1" applyAlignment="1">
      <alignment horizontal="left" vertical="top" wrapText="1"/>
      <protection/>
    </xf>
    <xf numFmtId="4" fontId="3" fillId="0" borderId="7" xfId="15" applyNumberFormat="1" applyFont="1" applyFill="1" applyBorder="1" applyAlignment="1">
      <alignment horizontal="right" vertical="top" wrapText="1"/>
      <protection/>
    </xf>
    <xf numFmtId="0" fontId="0" fillId="0" borderId="7" xfId="0" applyNumberFormat="1" applyBorder="1" applyAlignment="1">
      <alignment horizontal="left" vertical="top" wrapText="1"/>
    </xf>
    <xf numFmtId="0" fontId="3" fillId="0" borderId="7" xfId="16" applyNumberFormat="1" applyFont="1" applyFill="1" applyBorder="1" applyAlignment="1">
      <alignment horizontal="left" vertical="top" wrapText="1"/>
      <protection/>
    </xf>
    <xf numFmtId="0" fontId="3" fillId="0" borderId="7" xfId="17" applyFont="1" applyFill="1" applyBorder="1" applyAlignment="1">
      <alignment horizontal="left" vertical="top" wrapText="1"/>
      <protection/>
    </xf>
    <xf numFmtId="4" fontId="3" fillId="0" borderId="7" xfId="17" applyNumberFormat="1" applyFont="1" applyFill="1" applyBorder="1" applyAlignment="1">
      <alignment horizontal="right" vertical="top" wrapText="1"/>
      <protection/>
    </xf>
    <xf numFmtId="0" fontId="8" fillId="0" borderId="8" xfId="17" applyFont="1" applyFill="1" applyBorder="1" applyAlignment="1">
      <alignment horizontal="left"/>
      <protection/>
    </xf>
    <xf numFmtId="0" fontId="8" fillId="0" borderId="8" xfId="17" applyFont="1" applyFill="1" applyBorder="1" applyAlignment="1">
      <alignment horizontal="center" wrapText="1"/>
      <protection/>
    </xf>
    <xf numFmtId="0" fontId="8" fillId="0" borderId="8" xfId="17" applyNumberFormat="1" applyFont="1" applyFill="1" applyBorder="1" applyAlignment="1">
      <alignment horizontal="center" wrapText="1"/>
      <protection/>
    </xf>
    <xf numFmtId="3" fontId="8" fillId="0" borderId="8" xfId="17" applyNumberFormat="1" applyFont="1" applyFill="1" applyBorder="1" applyAlignment="1">
      <alignment horizontal="center" wrapText="1"/>
      <protection/>
    </xf>
    <xf numFmtId="0" fontId="2" fillId="0" borderId="3" xfId="17" applyFont="1" applyFill="1" applyBorder="1" applyAlignment="1">
      <alignment horizontal="left"/>
      <protection/>
    </xf>
    <xf numFmtId="0" fontId="2" fillId="0" borderId="3" xfId="17" applyFont="1" applyFill="1" applyBorder="1" applyAlignment="1">
      <alignment horizontal="center" wrapText="1"/>
      <protection/>
    </xf>
    <xf numFmtId="0" fontId="2" fillId="0" borderId="3" xfId="17" applyNumberFormat="1" applyFont="1" applyFill="1" applyBorder="1" applyAlignment="1">
      <alignment horizontal="center" wrapText="1"/>
      <protection/>
    </xf>
    <xf numFmtId="3" fontId="2" fillId="0" borderId="3" xfId="17" applyNumberFormat="1" applyFont="1" applyFill="1" applyBorder="1" applyAlignment="1">
      <alignment horizontal="center" wrapText="1"/>
      <protection/>
    </xf>
    <xf numFmtId="0" fontId="2" fillId="0" borderId="2" xfId="17" applyFont="1" applyFill="1" applyBorder="1" applyAlignment="1">
      <alignment horizontal="left"/>
      <protection/>
    </xf>
    <xf numFmtId="0" fontId="2" fillId="0" borderId="2" xfId="17" applyFont="1" applyFill="1" applyBorder="1" applyAlignment="1">
      <alignment horizontal="center" wrapText="1"/>
      <protection/>
    </xf>
    <xf numFmtId="0" fontId="2" fillId="0" borderId="2" xfId="17" applyNumberFormat="1" applyFont="1" applyFill="1" applyBorder="1" applyAlignment="1">
      <alignment horizontal="center" wrapText="1"/>
      <protection/>
    </xf>
    <xf numFmtId="3" fontId="2" fillId="0" borderId="2" xfId="17" applyNumberFormat="1" applyFont="1" applyFill="1" applyBorder="1" applyAlignment="1">
      <alignment horizontal="center" wrapText="1"/>
      <protection/>
    </xf>
    <xf numFmtId="3" fontId="11" fillId="0" borderId="8" xfId="0" applyNumberFormat="1" applyFont="1" applyFill="1" applyBorder="1" applyAlignment="1">
      <alignment wrapText="1"/>
    </xf>
    <xf numFmtId="3" fontId="11" fillId="0" borderId="6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3" fontId="1" fillId="0" borderId="0" xfId="22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left" vertical="center" wrapText="1"/>
    </xf>
    <xf numFmtId="3" fontId="2" fillId="2" borderId="9" xfId="17" applyNumberFormat="1" applyFont="1" applyFill="1" applyBorder="1" applyAlignment="1">
      <alignment horizontal="center" vertical="center" wrapText="1"/>
      <protection/>
    </xf>
    <xf numFmtId="0" fontId="2" fillId="2" borderId="10" xfId="17" applyFont="1" applyFill="1" applyBorder="1" applyAlignment="1">
      <alignment horizontal="center" vertical="center" wrapText="1"/>
      <protection/>
    </xf>
    <xf numFmtId="4" fontId="2" fillId="2" borderId="10" xfId="17" applyNumberFormat="1" applyFont="1" applyFill="1" applyBorder="1" applyAlignment="1">
      <alignment horizontal="center" vertical="center" wrapText="1"/>
      <protection/>
    </xf>
    <xf numFmtId="3" fontId="2" fillId="2" borderId="10" xfId="17" applyNumberFormat="1" applyFont="1" applyFill="1" applyBorder="1" applyAlignment="1">
      <alignment horizontal="center" vertical="center" wrapText="1"/>
      <protection/>
    </xf>
    <xf numFmtId="3" fontId="2" fillId="2" borderId="11" xfId="17" applyNumberFormat="1" applyFont="1" applyFill="1" applyBorder="1" applyAlignment="1">
      <alignment horizontal="center" vertical="center" wrapText="1"/>
      <protection/>
    </xf>
    <xf numFmtId="3" fontId="11" fillId="0" borderId="12" xfId="0" applyNumberFormat="1" applyFont="1" applyFill="1" applyBorder="1" applyAlignment="1">
      <alignment wrapText="1"/>
    </xf>
    <xf numFmtId="3" fontId="2" fillId="0" borderId="13" xfId="17" applyNumberFormat="1" applyFont="1" applyFill="1" applyBorder="1" applyAlignment="1">
      <alignment horizontal="left"/>
      <protection/>
    </xf>
    <xf numFmtId="3" fontId="0" fillId="0" borderId="14" xfId="0" applyNumberFormat="1" applyFill="1" applyBorder="1" applyAlignment="1">
      <alignment wrapText="1"/>
    </xf>
    <xf numFmtId="3" fontId="3" fillId="0" borderId="15" xfId="17" applyNumberFormat="1" applyFont="1" applyFill="1" applyBorder="1" applyAlignment="1">
      <alignment horizontal="right" vertical="top" wrapText="1"/>
      <protection/>
    </xf>
    <xf numFmtId="3" fontId="3" fillId="0" borderId="16" xfId="17" applyNumberFormat="1" applyFont="1" applyFill="1" applyBorder="1" applyAlignment="1">
      <alignment horizontal="right" vertical="top" wrapText="1"/>
      <protection/>
    </xf>
    <xf numFmtId="3" fontId="2" fillId="0" borderId="15" xfId="17" applyNumberFormat="1" applyFont="1" applyFill="1" applyBorder="1" applyAlignment="1">
      <alignment horizontal="right" vertical="center" wrapText="1"/>
      <protection/>
    </xf>
    <xf numFmtId="3" fontId="2" fillId="0" borderId="16" xfId="16" applyNumberFormat="1" applyFont="1" applyFill="1" applyBorder="1" applyAlignment="1">
      <alignment horizontal="right" vertical="center" wrapText="1"/>
      <protection/>
    </xf>
    <xf numFmtId="3" fontId="2" fillId="0" borderId="17" xfId="17" applyNumberFormat="1" applyFont="1" applyFill="1" applyBorder="1" applyAlignment="1">
      <alignment horizontal="left"/>
      <protection/>
    </xf>
    <xf numFmtId="3" fontId="0" fillId="0" borderId="18" xfId="0" applyNumberFormat="1" applyFill="1" applyBorder="1" applyAlignment="1">
      <alignment wrapText="1"/>
    </xf>
    <xf numFmtId="3" fontId="3" fillId="0" borderId="19" xfId="17" applyNumberFormat="1" applyFont="1" applyFill="1" applyBorder="1" applyAlignment="1">
      <alignment horizontal="right" vertical="top" wrapText="1"/>
      <protection/>
    </xf>
    <xf numFmtId="3" fontId="3" fillId="0" borderId="20" xfId="17" applyNumberFormat="1" applyFont="1" applyFill="1" applyBorder="1" applyAlignment="1">
      <alignment horizontal="right" vertical="top" wrapText="1"/>
      <protection/>
    </xf>
    <xf numFmtId="3" fontId="13" fillId="0" borderId="21" xfId="17" applyNumberFormat="1" applyFont="1" applyFill="1" applyBorder="1" applyAlignment="1">
      <alignment horizontal="left"/>
      <protection/>
    </xf>
    <xf numFmtId="3" fontId="11" fillId="0" borderId="22" xfId="0" applyNumberFormat="1" applyFont="1" applyFill="1" applyBorder="1" applyAlignment="1">
      <alignment wrapText="1"/>
    </xf>
    <xf numFmtId="3" fontId="2" fillId="0" borderId="19" xfId="17" applyNumberFormat="1" applyFont="1" applyFill="1" applyBorder="1" applyAlignment="1">
      <alignment horizontal="right" vertical="center" wrapText="1"/>
      <protection/>
    </xf>
    <xf numFmtId="3" fontId="2" fillId="0" borderId="20" xfId="16" applyNumberFormat="1" applyFont="1" applyFill="1" applyBorder="1" applyAlignment="1">
      <alignment horizontal="right" vertical="center" wrapText="1"/>
      <protection/>
    </xf>
    <xf numFmtId="3" fontId="2" fillId="0" borderId="16" xfId="17" applyNumberFormat="1" applyFont="1" applyFill="1" applyBorder="1" applyAlignment="1">
      <alignment horizontal="right" vertical="center" wrapText="1"/>
      <protection/>
    </xf>
    <xf numFmtId="3" fontId="2" fillId="0" borderId="20" xfId="17" applyNumberFormat="1" applyFont="1" applyFill="1" applyBorder="1" applyAlignment="1">
      <alignment horizontal="right" vertical="center" wrapText="1"/>
      <protection/>
    </xf>
    <xf numFmtId="3" fontId="13" fillId="0" borderId="23" xfId="17" applyNumberFormat="1" applyFont="1" applyFill="1" applyBorder="1" applyAlignment="1">
      <alignment horizontal="left"/>
      <protection/>
    </xf>
    <xf numFmtId="3" fontId="11" fillId="0" borderId="24" xfId="0" applyNumberFormat="1" applyFont="1" applyFill="1" applyBorder="1" applyAlignment="1">
      <alignment wrapText="1"/>
    </xf>
    <xf numFmtId="3" fontId="3" fillId="0" borderId="25" xfId="17" applyNumberFormat="1" applyFont="1" applyFill="1" applyBorder="1" applyAlignment="1">
      <alignment horizontal="right" vertical="top" wrapText="1"/>
      <protection/>
    </xf>
    <xf numFmtId="3" fontId="3" fillId="0" borderId="26" xfId="17" applyNumberFormat="1" applyFont="1" applyFill="1" applyBorder="1" applyAlignment="1">
      <alignment horizontal="right" vertical="top" wrapText="1"/>
      <protection/>
    </xf>
    <xf numFmtId="3" fontId="3" fillId="0" borderId="16" xfId="15" applyNumberFormat="1" applyFont="1" applyFill="1" applyBorder="1" applyAlignment="1">
      <alignment horizontal="right" vertical="top" wrapText="1"/>
      <protection/>
    </xf>
    <xf numFmtId="3" fontId="10" fillId="0" borderId="23" xfId="17" applyNumberFormat="1" applyFont="1" applyFill="1" applyBorder="1" applyAlignment="1">
      <alignment horizontal="left"/>
      <protection/>
    </xf>
    <xf numFmtId="3" fontId="0" fillId="0" borderId="24" xfId="0" applyNumberFormat="1" applyFill="1" applyBorder="1" applyAlignment="1">
      <alignment wrapText="1"/>
    </xf>
    <xf numFmtId="3" fontId="12" fillId="0" borderId="24" xfId="0" applyNumberFormat="1" applyFont="1" applyFill="1" applyBorder="1" applyAlignment="1">
      <alignment wrapText="1"/>
    </xf>
    <xf numFmtId="0" fontId="2" fillId="2" borderId="10" xfId="16" applyFont="1" applyFill="1" applyBorder="1" applyAlignment="1">
      <alignment horizontal="center" vertical="center" wrapText="1"/>
      <protection/>
    </xf>
    <xf numFmtId="0" fontId="2" fillId="2" borderId="11" xfId="16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right" vertical="top"/>
    </xf>
    <xf numFmtId="0" fontId="5" fillId="0" borderId="7" xfId="17" applyFont="1" applyFill="1" applyBorder="1" applyAlignment="1">
      <alignment horizontal="left" vertical="top" wrapText="1"/>
      <protection/>
    </xf>
    <xf numFmtId="4" fontId="3" fillId="0" borderId="7" xfId="15" applyNumberFormat="1" applyFont="1" applyFill="1" applyBorder="1" applyAlignment="1">
      <alignment horizontal="center" vertical="top" wrapText="1"/>
      <protection/>
    </xf>
    <xf numFmtId="0" fontId="3" fillId="0" borderId="7" xfId="16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vertical="top" wrapText="1"/>
    </xf>
    <xf numFmtId="3" fontId="0" fillId="0" borderId="0" xfId="0" applyNumberFormat="1" applyBorder="1" applyAlignment="1">
      <alignment horizontal="right" vertical="center" wrapText="1"/>
    </xf>
    <xf numFmtId="0" fontId="2" fillId="2" borderId="9" xfId="17" applyFont="1" applyFill="1" applyBorder="1" applyAlignment="1">
      <alignment horizontal="center" vertical="center" wrapText="1"/>
      <protection/>
    </xf>
    <xf numFmtId="0" fontId="2" fillId="2" borderId="10" xfId="17" applyNumberFormat="1" applyFont="1" applyFill="1" applyBorder="1" applyAlignment="1">
      <alignment horizontal="center" vertical="center" wrapText="1"/>
      <protection/>
    </xf>
    <xf numFmtId="0" fontId="2" fillId="2" borderId="11" xfId="17" applyNumberFormat="1" applyFont="1" applyFill="1" applyBorder="1" applyAlignment="1">
      <alignment horizontal="center" vertical="center" wrapText="1"/>
      <protection/>
    </xf>
    <xf numFmtId="3" fontId="13" fillId="0" borderId="29" xfId="17" applyNumberFormat="1" applyFont="1" applyFill="1" applyBorder="1" applyAlignment="1">
      <alignment horizontal="left"/>
      <protection/>
    </xf>
    <xf numFmtId="0" fontId="3" fillId="0" borderId="15" xfId="17" applyFont="1" applyFill="1" applyBorder="1" applyAlignment="1">
      <alignment horizontal="right" vertical="top" wrapText="1"/>
      <protection/>
    </xf>
    <xf numFmtId="0" fontId="0" fillId="0" borderId="16" xfId="0" applyNumberFormat="1" applyBorder="1" applyAlignment="1">
      <alignment horizontal="left" vertical="top" wrapText="1"/>
    </xf>
    <xf numFmtId="0" fontId="3" fillId="0" borderId="27" xfId="17" applyFont="1" applyFill="1" applyBorder="1" applyAlignment="1">
      <alignment horizontal="right" vertical="top" wrapText="1"/>
      <protection/>
    </xf>
    <xf numFmtId="0" fontId="3" fillId="0" borderId="28" xfId="16" applyNumberFormat="1" applyFont="1" applyFill="1" applyBorder="1" applyAlignment="1">
      <alignment horizontal="left" vertical="top" wrapText="1"/>
      <protection/>
    </xf>
    <xf numFmtId="0" fontId="3" fillId="0" borderId="16" xfId="16" applyNumberFormat="1" applyFont="1" applyFill="1" applyBorder="1" applyAlignment="1">
      <alignment horizontal="left" vertical="top" wrapText="1"/>
      <protection/>
    </xf>
    <xf numFmtId="0" fontId="0" fillId="0" borderId="28" xfId="0" applyNumberFormat="1" applyBorder="1" applyAlignment="1">
      <alignment horizontal="left" vertical="top" wrapText="1"/>
    </xf>
    <xf numFmtId="0" fontId="3" fillId="0" borderId="27" xfId="15" applyFont="1" applyFill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0" fontId="8" fillId="0" borderId="30" xfId="17" applyFont="1" applyFill="1" applyBorder="1" applyAlignment="1">
      <alignment horizontal="left" vertical="center" wrapText="1"/>
      <protection/>
    </xf>
    <xf numFmtId="0" fontId="8" fillId="0" borderId="31" xfId="17" applyFont="1" applyFill="1" applyBorder="1" applyAlignment="1">
      <alignment horizontal="left" vertical="center" wrapText="1"/>
      <protection/>
    </xf>
    <xf numFmtId="4" fontId="8" fillId="0" borderId="31" xfId="17" applyNumberFormat="1" applyFont="1" applyFill="1" applyBorder="1" applyAlignment="1">
      <alignment horizontal="right" vertical="center" wrapText="1"/>
      <protection/>
    </xf>
    <xf numFmtId="3" fontId="8" fillId="0" borderId="31" xfId="17" applyNumberFormat="1" applyFont="1" applyFill="1" applyBorder="1" applyAlignment="1">
      <alignment horizontal="right" vertical="center" wrapText="1"/>
      <protection/>
    </xf>
    <xf numFmtId="3" fontId="8" fillId="0" borderId="32" xfId="17" applyNumberFormat="1" applyFont="1" applyFill="1" applyBorder="1" applyAlignment="1">
      <alignment horizontal="right" vertical="center" wrapText="1"/>
      <protection/>
    </xf>
    <xf numFmtId="3" fontId="11" fillId="0" borderId="0" xfId="0" applyNumberFormat="1" applyFont="1" applyBorder="1" applyAlignment="1">
      <alignment horizontal="left" wrapText="1"/>
    </xf>
    <xf numFmtId="0" fontId="8" fillId="3" borderId="33" xfId="17" applyFont="1" applyFill="1" applyBorder="1" applyAlignment="1">
      <alignment horizontal="left" vertical="center" wrapText="1"/>
      <protection/>
    </xf>
    <xf numFmtId="4" fontId="8" fillId="3" borderId="33" xfId="17" applyNumberFormat="1" applyFont="1" applyFill="1" applyBorder="1" applyAlignment="1">
      <alignment horizontal="right" vertical="center" wrapText="1"/>
      <protection/>
    </xf>
    <xf numFmtId="3" fontId="8" fillId="3" borderId="33" xfId="17" applyNumberFormat="1" applyFont="1" applyFill="1" applyBorder="1" applyAlignment="1">
      <alignment horizontal="right" vertical="center" wrapText="1"/>
      <protection/>
    </xf>
    <xf numFmtId="3" fontId="8" fillId="3" borderId="34" xfId="17" applyNumberFormat="1" applyFont="1" applyFill="1" applyBorder="1" applyAlignment="1">
      <alignment horizontal="right" vertical="center" wrapText="1"/>
      <protection/>
    </xf>
    <xf numFmtId="3" fontId="8" fillId="3" borderId="33" xfId="16" applyNumberFormat="1" applyFont="1" applyFill="1" applyBorder="1" applyAlignment="1">
      <alignment horizontal="right" vertical="center" wrapText="1"/>
      <protection/>
    </xf>
    <xf numFmtId="3" fontId="8" fillId="3" borderId="34" xfId="16" applyNumberFormat="1" applyFont="1" applyFill="1" applyBorder="1" applyAlignment="1">
      <alignment horizontal="right" vertical="center" wrapText="1"/>
      <protection/>
    </xf>
    <xf numFmtId="3" fontId="2" fillId="0" borderId="15" xfId="17" applyNumberFormat="1" applyFont="1" applyFill="1" applyBorder="1" applyAlignment="1">
      <alignment horizontal="right" vertical="center" wrapText="1"/>
      <protection/>
    </xf>
    <xf numFmtId="0" fontId="2" fillId="0" borderId="1" xfId="17" applyFont="1" applyFill="1" applyBorder="1" applyAlignment="1">
      <alignment horizontal="left" vertical="center" wrapText="1"/>
      <protection/>
    </xf>
    <xf numFmtId="4" fontId="2" fillId="0" borderId="1" xfId="17" applyNumberFormat="1" applyFont="1" applyFill="1" applyBorder="1" applyAlignment="1">
      <alignment horizontal="right" vertical="center" wrapText="1"/>
      <protection/>
    </xf>
    <xf numFmtId="3" fontId="2" fillId="0" borderId="1" xfId="17" applyNumberFormat="1" applyFont="1" applyFill="1" applyBorder="1" applyAlignment="1">
      <alignment horizontal="right" vertical="center" wrapText="1"/>
      <protection/>
    </xf>
    <xf numFmtId="3" fontId="2" fillId="0" borderId="16" xfId="17" applyNumberFormat="1" applyFont="1" applyFill="1" applyBorder="1" applyAlignment="1">
      <alignment horizontal="right" vertical="center" wrapText="1"/>
      <protection/>
    </xf>
    <xf numFmtId="0" fontId="8" fillId="2" borderId="33" xfId="17" applyFont="1" applyFill="1" applyBorder="1" applyAlignment="1">
      <alignment horizontal="left" vertical="center" wrapText="1"/>
      <protection/>
    </xf>
    <xf numFmtId="4" fontId="8" fillId="2" borderId="33" xfId="17" applyNumberFormat="1" applyFont="1" applyFill="1" applyBorder="1" applyAlignment="1">
      <alignment horizontal="right" vertical="center" wrapText="1"/>
      <protection/>
    </xf>
    <xf numFmtId="3" fontId="8" fillId="2" borderId="33" xfId="16" applyNumberFormat="1" applyFont="1" applyFill="1" applyBorder="1" applyAlignment="1">
      <alignment horizontal="right" vertical="center" wrapText="1"/>
      <protection/>
    </xf>
    <xf numFmtId="3" fontId="8" fillId="2" borderId="34" xfId="16" applyNumberFormat="1" applyFont="1" applyFill="1" applyBorder="1" applyAlignment="1">
      <alignment horizontal="right" vertical="center" wrapText="1"/>
      <protection/>
    </xf>
    <xf numFmtId="0" fontId="8" fillId="3" borderId="35" xfId="17" applyFont="1" applyFill="1" applyBorder="1" applyAlignment="1">
      <alignment horizontal="left" vertical="center" wrapText="1"/>
      <protection/>
    </xf>
    <xf numFmtId="4" fontId="8" fillId="3" borderId="35" xfId="17" applyNumberFormat="1" applyFont="1" applyFill="1" applyBorder="1" applyAlignment="1">
      <alignment horizontal="right" vertical="center" wrapText="1"/>
      <protection/>
    </xf>
    <xf numFmtId="3" fontId="8" fillId="3" borderId="35" xfId="16" applyNumberFormat="1" applyFont="1" applyFill="1" applyBorder="1" applyAlignment="1">
      <alignment horizontal="right" vertical="center" wrapText="1"/>
      <protection/>
    </xf>
    <xf numFmtId="3" fontId="8" fillId="3" borderId="36" xfId="16" applyNumberFormat="1" applyFont="1" applyFill="1" applyBorder="1" applyAlignment="1">
      <alignment horizontal="right" vertical="center" wrapText="1"/>
      <protection/>
    </xf>
    <xf numFmtId="3" fontId="8" fillId="0" borderId="23" xfId="17" applyNumberFormat="1" applyFont="1" applyFill="1" applyBorder="1" applyAlignment="1">
      <alignment horizontal="left"/>
      <protection/>
    </xf>
    <xf numFmtId="3" fontId="8" fillId="0" borderId="37" xfId="17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3" fontId="8" fillId="0" borderId="21" xfId="17" applyNumberFormat="1" applyFont="1" applyFill="1" applyBorder="1" applyAlignment="1">
      <alignment horizontal="left"/>
      <protection/>
    </xf>
    <xf numFmtId="3" fontId="8" fillId="0" borderId="29" xfId="17" applyNumberFormat="1" applyFont="1" applyFill="1" applyBorder="1" applyAlignment="1">
      <alignment horizontal="left"/>
      <protection/>
    </xf>
    <xf numFmtId="3" fontId="8" fillId="0" borderId="38" xfId="17" applyNumberFormat="1" applyFont="1" applyFill="1" applyBorder="1" applyAlignment="1">
      <alignment horizontal="center" vertical="center" wrapText="1"/>
      <protection/>
    </xf>
    <xf numFmtId="0" fontId="8" fillId="0" borderId="39" xfId="17" applyFont="1" applyFill="1" applyBorder="1" applyAlignment="1">
      <alignment horizontal="left" vertical="center" wrapText="1"/>
      <protection/>
    </xf>
    <xf numFmtId="3" fontId="3" fillId="0" borderId="15" xfId="17" applyNumberFormat="1" applyFont="1" applyFill="1" applyBorder="1" applyAlignment="1">
      <alignment horizontal="right"/>
      <protection/>
    </xf>
    <xf numFmtId="0" fontId="3" fillId="0" borderId="1" xfId="17" applyFont="1" applyFill="1" applyBorder="1" applyAlignment="1">
      <alignment horizontal="left"/>
      <protection/>
    </xf>
    <xf numFmtId="0" fontId="0" fillId="0" borderId="0" xfId="0" applyFont="1" applyFill="1" applyAlignment="1">
      <alignment wrapText="1"/>
    </xf>
    <xf numFmtId="0" fontId="8" fillId="0" borderId="8" xfId="17" applyFont="1" applyFill="1" applyBorder="1" applyAlignment="1">
      <alignment horizontal="right" wrapText="1"/>
      <protection/>
    </xf>
    <xf numFmtId="3" fontId="8" fillId="0" borderId="8" xfId="17" applyNumberFormat="1" applyFont="1" applyFill="1" applyBorder="1" applyAlignment="1">
      <alignment horizontal="right" wrapText="1"/>
      <protection/>
    </xf>
    <xf numFmtId="3" fontId="11" fillId="0" borderId="8" xfId="0" applyNumberFormat="1" applyFont="1" applyFill="1" applyBorder="1" applyAlignment="1">
      <alignment horizontal="right" wrapText="1"/>
    </xf>
    <xf numFmtId="3" fontId="3" fillId="0" borderId="1" xfId="17" applyNumberFormat="1" applyFont="1" applyFill="1" applyBorder="1" applyAlignment="1">
      <alignment horizontal="right" wrapText="1"/>
      <protection/>
    </xf>
    <xf numFmtId="3" fontId="3" fillId="0" borderId="1" xfId="16" applyNumberFormat="1" applyFont="1" applyFill="1" applyBorder="1" applyAlignment="1">
      <alignment horizontal="right" wrapText="1"/>
      <protection/>
    </xf>
    <xf numFmtId="3" fontId="3" fillId="0" borderId="4" xfId="16" applyNumberFormat="1" applyFont="1" applyFill="1" applyBorder="1" applyAlignment="1">
      <alignment horizontal="right" wrapText="1"/>
      <protection/>
    </xf>
    <xf numFmtId="3" fontId="3" fillId="0" borderId="4" xfId="17" applyNumberFormat="1" applyFont="1" applyFill="1" applyBorder="1" applyAlignment="1">
      <alignment horizontal="right" wrapText="1"/>
      <protection/>
    </xf>
    <xf numFmtId="0" fontId="8" fillId="0" borderId="6" xfId="17" applyFont="1" applyFill="1" applyBorder="1" applyAlignment="1">
      <alignment horizontal="right" wrapText="1"/>
      <protection/>
    </xf>
    <xf numFmtId="3" fontId="8" fillId="0" borderId="6" xfId="17" applyNumberFormat="1" applyFont="1" applyFill="1" applyBorder="1" applyAlignment="1">
      <alignment horizontal="right" wrapText="1"/>
      <protection/>
    </xf>
    <xf numFmtId="3" fontId="11" fillId="0" borderId="6" xfId="0" applyNumberFormat="1" applyFont="1" applyFill="1" applyBorder="1" applyAlignment="1">
      <alignment horizontal="right" wrapText="1"/>
    </xf>
    <xf numFmtId="0" fontId="3" fillId="0" borderId="1" xfId="17" applyFont="1" applyFill="1" applyBorder="1" applyAlignment="1">
      <alignment horizontal="right" wrapText="1"/>
      <protection/>
    </xf>
    <xf numFmtId="3" fontId="3" fillId="0" borderId="1" xfId="17" applyNumberFormat="1" applyFont="1" applyFill="1" applyBorder="1" applyAlignment="1">
      <alignment horizontal="right" wrapText="1"/>
      <protection/>
    </xf>
    <xf numFmtId="3" fontId="0" fillId="0" borderId="1" xfId="0" applyNumberFormat="1" applyFont="1" applyFill="1" applyBorder="1" applyAlignment="1">
      <alignment horizontal="right" wrapText="1"/>
    </xf>
    <xf numFmtId="0" fontId="8" fillId="0" borderId="0" xfId="17" applyFont="1" applyFill="1" applyBorder="1" applyAlignment="1">
      <alignment horizontal="right" wrapText="1"/>
      <protection/>
    </xf>
    <xf numFmtId="3" fontId="8" fillId="0" borderId="0" xfId="17" applyNumberFormat="1" applyFont="1" applyFill="1" applyBorder="1" applyAlignment="1">
      <alignment horizontal="right" wrapText="1"/>
      <protection/>
    </xf>
    <xf numFmtId="3" fontId="11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4" xfId="17" applyFont="1" applyFill="1" applyBorder="1" applyAlignment="1">
      <alignment horizontal="left"/>
      <protection/>
    </xf>
    <xf numFmtId="3" fontId="8" fillId="0" borderId="39" xfId="17" applyNumberFormat="1" applyFont="1" applyFill="1" applyBorder="1" applyAlignment="1">
      <alignment horizontal="right" wrapText="1"/>
      <protection/>
    </xf>
    <xf numFmtId="0" fontId="8" fillId="0" borderId="8" xfId="17" applyFont="1" applyFill="1" applyBorder="1" applyAlignment="1">
      <alignment horizontal="right"/>
      <protection/>
    </xf>
    <xf numFmtId="0" fontId="8" fillId="0" borderId="6" xfId="17" applyFont="1" applyFill="1" applyBorder="1" applyAlignment="1">
      <alignment horizontal="right"/>
      <protection/>
    </xf>
    <xf numFmtId="0" fontId="11" fillId="0" borderId="6" xfId="0" applyFont="1" applyFill="1" applyBorder="1" applyAlignment="1">
      <alignment horizontal="right" wrapText="1"/>
    </xf>
    <xf numFmtId="0" fontId="8" fillId="0" borderId="0" xfId="17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 wrapText="1"/>
    </xf>
    <xf numFmtId="4" fontId="3" fillId="0" borderId="1" xfId="17" applyNumberFormat="1" applyFont="1" applyFill="1" applyBorder="1" applyAlignment="1">
      <alignment horizontal="right" wrapText="1"/>
      <protection/>
    </xf>
    <xf numFmtId="4" fontId="3" fillId="0" borderId="4" xfId="17" applyNumberFormat="1" applyFont="1" applyFill="1" applyBorder="1" applyAlignment="1">
      <alignment horizontal="right" wrapText="1"/>
      <protection/>
    </xf>
    <xf numFmtId="4" fontId="8" fillId="0" borderId="12" xfId="17" applyNumberFormat="1" applyFont="1" applyFill="1" applyBorder="1" applyAlignment="1">
      <alignment horizontal="right" wrapText="1"/>
      <protection/>
    </xf>
    <xf numFmtId="4" fontId="3" fillId="0" borderId="16" xfId="17" applyNumberFormat="1" applyFont="1" applyFill="1" applyBorder="1" applyAlignment="1">
      <alignment horizontal="right" wrapText="1"/>
      <protection/>
    </xf>
    <xf numFmtId="4" fontId="8" fillId="0" borderId="22" xfId="17" applyNumberFormat="1" applyFont="1" applyFill="1" applyBorder="1" applyAlignment="1">
      <alignment horizontal="right" wrapText="1"/>
      <protection/>
    </xf>
    <xf numFmtId="4" fontId="8" fillId="0" borderId="24" xfId="17" applyNumberFormat="1" applyFont="1" applyFill="1" applyBorder="1" applyAlignment="1">
      <alignment horizontal="right" wrapText="1"/>
      <protection/>
    </xf>
    <xf numFmtId="4" fontId="8" fillId="0" borderId="8" xfId="17" applyNumberFormat="1" applyFont="1" applyFill="1" applyBorder="1" applyAlignment="1">
      <alignment horizontal="right"/>
      <protection/>
    </xf>
    <xf numFmtId="4" fontId="8" fillId="0" borderId="6" xfId="17" applyNumberFormat="1" applyFont="1" applyFill="1" applyBorder="1" applyAlignment="1">
      <alignment horizontal="right"/>
      <protection/>
    </xf>
    <xf numFmtId="4" fontId="11" fillId="0" borderId="6" xfId="0" applyNumberFormat="1" applyFont="1" applyFill="1" applyBorder="1" applyAlignment="1">
      <alignment horizontal="right" wrapText="1"/>
    </xf>
    <xf numFmtId="4" fontId="8" fillId="0" borderId="0" xfId="17" applyNumberFormat="1" applyFont="1" applyFill="1" applyBorder="1" applyAlignment="1">
      <alignment horizontal="right"/>
      <protection/>
    </xf>
    <xf numFmtId="4" fontId="11" fillId="0" borderId="0" xfId="0" applyNumberFormat="1" applyFont="1" applyFill="1" applyBorder="1" applyAlignment="1">
      <alignment horizontal="right" wrapText="1"/>
    </xf>
    <xf numFmtId="4" fontId="8" fillId="0" borderId="39" xfId="17" applyNumberFormat="1" applyFont="1" applyFill="1" applyBorder="1" applyAlignment="1">
      <alignment horizontal="right" wrapText="1"/>
      <protection/>
    </xf>
    <xf numFmtId="4" fontId="8" fillId="0" borderId="8" xfId="17" applyNumberFormat="1" applyFont="1" applyFill="1" applyBorder="1" applyAlignment="1">
      <alignment horizontal="right" wrapText="1"/>
      <protection/>
    </xf>
    <xf numFmtId="4" fontId="8" fillId="0" borderId="6" xfId="17" applyNumberFormat="1" applyFont="1" applyFill="1" applyBorder="1" applyAlignment="1">
      <alignment horizontal="right" wrapText="1"/>
      <protection/>
    </xf>
    <xf numFmtId="4" fontId="3" fillId="0" borderId="1" xfId="17" applyNumberFormat="1" applyFont="1" applyFill="1" applyBorder="1" applyAlignment="1">
      <alignment horizontal="right" wrapText="1"/>
      <protection/>
    </xf>
    <xf numFmtId="4" fontId="8" fillId="0" borderId="0" xfId="17" applyNumberFormat="1" applyFont="1" applyFill="1" applyBorder="1" applyAlignment="1">
      <alignment horizontal="right" wrapText="1"/>
      <protection/>
    </xf>
    <xf numFmtId="3" fontId="3" fillId="0" borderId="1" xfId="17" applyNumberFormat="1" applyFont="1" applyFill="1" applyBorder="1" applyAlignment="1">
      <alignment horizontal="right"/>
      <protection/>
    </xf>
    <xf numFmtId="0" fontId="3" fillId="0" borderId="4" xfId="17" applyFont="1" applyFill="1" applyBorder="1" applyAlignment="1">
      <alignment horizontal="right" wrapText="1"/>
      <protection/>
    </xf>
    <xf numFmtId="4" fontId="3" fillId="0" borderId="4" xfId="17" applyNumberFormat="1" applyFont="1" applyFill="1" applyBorder="1" applyAlignment="1">
      <alignment horizontal="right" wrapText="1"/>
      <protection/>
    </xf>
    <xf numFmtId="3" fontId="3" fillId="0" borderId="4" xfId="17" applyNumberFormat="1" applyFont="1" applyFill="1" applyBorder="1" applyAlignment="1">
      <alignment horizontal="right" wrapText="1"/>
      <protection/>
    </xf>
    <xf numFmtId="4" fontId="3" fillId="0" borderId="20" xfId="17" applyNumberFormat="1" applyFont="1" applyFill="1" applyBorder="1" applyAlignment="1">
      <alignment horizontal="right" wrapText="1"/>
      <protection/>
    </xf>
    <xf numFmtId="4" fontId="2" fillId="2" borderId="16" xfId="17" applyNumberFormat="1" applyFont="1" applyFill="1" applyBorder="1" applyAlignment="1">
      <alignment horizontal="center" vertical="center" wrapText="1"/>
      <protection/>
    </xf>
    <xf numFmtId="4" fontId="3" fillId="0" borderId="16" xfId="17" applyNumberFormat="1" applyFont="1" applyFill="1" applyBorder="1" applyAlignment="1">
      <alignment horizontal="right" wrapText="1"/>
      <protection/>
    </xf>
    <xf numFmtId="3" fontId="8" fillId="0" borderId="40" xfId="17" applyNumberFormat="1" applyFont="1" applyFill="1" applyBorder="1" applyAlignment="1">
      <alignment horizontal="right" wrapText="1"/>
      <protection/>
    </xf>
    <xf numFmtId="3" fontId="0" fillId="0" borderId="4" xfId="0" applyNumberFormat="1" applyFont="1" applyFill="1" applyBorder="1" applyAlignment="1">
      <alignment horizontal="right" wrapText="1"/>
    </xf>
    <xf numFmtId="3" fontId="3" fillId="0" borderId="19" xfId="17" applyNumberFormat="1" applyFont="1" applyFill="1" applyBorder="1" applyAlignment="1">
      <alignment horizontal="right"/>
      <protection/>
    </xf>
    <xf numFmtId="3" fontId="3" fillId="0" borderId="4" xfId="17" applyNumberFormat="1" applyFont="1" applyFill="1" applyBorder="1" applyAlignment="1">
      <alignment horizontal="right"/>
      <protection/>
    </xf>
    <xf numFmtId="4" fontId="3" fillId="0" borderId="20" xfId="17" applyNumberFormat="1" applyFont="1" applyFill="1" applyBorder="1" applyAlignment="1">
      <alignment horizontal="right" wrapText="1"/>
      <protection/>
    </xf>
    <xf numFmtId="3" fontId="3" fillId="0" borderId="4" xfId="15" applyNumberFormat="1" applyFont="1" applyFill="1" applyBorder="1" applyAlignment="1">
      <alignment horizontal="right" wrapText="1"/>
      <protection/>
    </xf>
    <xf numFmtId="3" fontId="8" fillId="3" borderId="7" xfId="17" applyNumberFormat="1" applyFont="1" applyFill="1" applyBorder="1" applyAlignment="1">
      <alignment horizontal="right" vertical="center" wrapText="1"/>
      <protection/>
    </xf>
    <xf numFmtId="4" fontId="8" fillId="3" borderId="7" xfId="17" applyNumberFormat="1" applyFont="1" applyFill="1" applyBorder="1" applyAlignment="1">
      <alignment horizontal="right" vertical="center" wrapText="1"/>
      <protection/>
    </xf>
    <xf numFmtId="4" fontId="8" fillId="3" borderId="28" xfId="17" applyNumberFormat="1" applyFont="1" applyFill="1" applyBorder="1" applyAlignment="1">
      <alignment horizontal="right" vertical="center" wrapText="1"/>
      <protection/>
    </xf>
    <xf numFmtId="3" fontId="9" fillId="2" borderId="41" xfId="0" applyNumberFormat="1" applyFont="1" applyFill="1" applyBorder="1" applyAlignment="1">
      <alignment horizontal="right" vertical="center" wrapText="1"/>
    </xf>
    <xf numFmtId="4" fontId="9" fillId="2" borderId="41" xfId="0" applyNumberFormat="1" applyFont="1" applyFill="1" applyBorder="1" applyAlignment="1">
      <alignment horizontal="right" vertical="center" wrapText="1"/>
    </xf>
    <xf numFmtId="3" fontId="8" fillId="2" borderId="7" xfId="16" applyNumberFormat="1" applyFont="1" applyFill="1" applyBorder="1" applyAlignment="1">
      <alignment horizontal="right" vertical="center" wrapText="1"/>
      <protection/>
    </xf>
    <xf numFmtId="4" fontId="9" fillId="2" borderId="42" xfId="0" applyNumberFormat="1" applyFont="1" applyFill="1" applyBorder="1" applyAlignment="1">
      <alignment horizontal="right" vertical="center" wrapText="1"/>
    </xf>
    <xf numFmtId="3" fontId="4" fillId="2" borderId="41" xfId="0" applyNumberFormat="1" applyFont="1" applyFill="1" applyBorder="1" applyAlignment="1">
      <alignment horizontal="right" vertical="center" wrapText="1"/>
    </xf>
    <xf numFmtId="0" fontId="8" fillId="3" borderId="7" xfId="17" applyFont="1" applyFill="1" applyBorder="1" applyAlignment="1">
      <alignment horizontal="right" vertical="center" wrapText="1"/>
      <protection/>
    </xf>
    <xf numFmtId="3" fontId="8" fillId="3" borderId="7" xfId="16" applyNumberFormat="1" applyFont="1" applyFill="1" applyBorder="1" applyAlignment="1">
      <alignment horizontal="right" vertical="center" wrapText="1"/>
      <protection/>
    </xf>
    <xf numFmtId="3" fontId="8" fillId="3" borderId="43" xfId="16" applyNumberFormat="1" applyFont="1" applyFill="1" applyBorder="1" applyAlignment="1">
      <alignment horizontal="right" vertical="center" wrapText="1"/>
      <protection/>
    </xf>
    <xf numFmtId="3" fontId="11" fillId="2" borderId="41" xfId="0" applyNumberFormat="1" applyFont="1" applyFill="1" applyBorder="1" applyAlignment="1">
      <alignment horizontal="right" vertical="center" wrapText="1"/>
    </xf>
    <xf numFmtId="4" fontId="11" fillId="2" borderId="41" xfId="0" applyNumberFormat="1" applyFont="1" applyFill="1" applyBorder="1" applyAlignment="1">
      <alignment horizontal="right" vertical="center" wrapText="1"/>
    </xf>
    <xf numFmtId="0" fontId="2" fillId="2" borderId="44" xfId="17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9" fontId="9" fillId="0" borderId="0" xfId="22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8" fillId="3" borderId="29" xfId="17" applyFont="1" applyFill="1" applyBorder="1" applyAlignment="1">
      <alignment horizontal="left" vertical="center" wrapText="1"/>
      <protection/>
    </xf>
    <xf numFmtId="0" fontId="11" fillId="2" borderId="46" xfId="0" applyFont="1" applyFill="1" applyBorder="1" applyAlignment="1">
      <alignment vertical="center" wrapText="1"/>
    </xf>
    <xf numFmtId="0" fontId="2" fillId="2" borderId="9" xfId="17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2" fillId="2" borderId="10" xfId="17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" borderId="47" xfId="17" applyFont="1" applyFill="1" applyBorder="1" applyAlignment="1">
      <alignment horizontal="left" vertical="center" wrapText="1"/>
      <protection/>
    </xf>
    <xf numFmtId="0" fontId="11" fillId="2" borderId="41" xfId="0" applyFont="1" applyFill="1" applyBorder="1" applyAlignment="1">
      <alignment vertical="center" wrapText="1"/>
    </xf>
    <xf numFmtId="0" fontId="8" fillId="2" borderId="47" xfId="17" applyFont="1" applyFill="1" applyBorder="1" applyAlignment="1">
      <alignment horizontal="left" vertical="center" wrapText="1"/>
      <protection/>
    </xf>
    <xf numFmtId="0" fontId="9" fillId="2" borderId="4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0" fillId="2" borderId="41" xfId="0" applyFill="1" applyBorder="1" applyAlignment="1">
      <alignment vertical="center" wrapText="1"/>
    </xf>
    <xf numFmtId="0" fontId="8" fillId="3" borderId="48" xfId="17" applyFont="1" applyFill="1" applyBorder="1" applyAlignment="1">
      <alignment horizontal="left" vertical="center" wrapText="1"/>
      <protection/>
    </xf>
    <xf numFmtId="0" fontId="0" fillId="2" borderId="49" xfId="0" applyFill="1" applyBorder="1" applyAlignment="1">
      <alignment vertical="center" wrapText="1"/>
    </xf>
    <xf numFmtId="0" fontId="11" fillId="2" borderId="49" xfId="0" applyFont="1" applyFill="1" applyBorder="1" applyAlignment="1">
      <alignment vertical="center" wrapText="1"/>
    </xf>
    <xf numFmtId="0" fontId="8" fillId="3" borderId="21" xfId="17" applyFont="1" applyFill="1" applyBorder="1" applyAlignment="1">
      <alignment horizontal="left" vertical="center" wrapText="1"/>
      <protection/>
    </xf>
    <xf numFmtId="0" fontId="11" fillId="2" borderId="50" xfId="0" applyFont="1" applyFill="1" applyBorder="1" applyAlignment="1">
      <alignment vertical="center" wrapText="1"/>
    </xf>
    <xf numFmtId="0" fontId="8" fillId="2" borderId="48" xfId="17" applyFont="1" applyFill="1" applyBorder="1" applyAlignment="1">
      <alignment horizontal="left" vertical="center" wrapText="1"/>
      <protection/>
    </xf>
    <xf numFmtId="9" fontId="9" fillId="0" borderId="0" xfId="22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9" fontId="4" fillId="0" borderId="0" xfId="22" applyFont="1" applyBorder="1" applyAlignment="1">
      <alignment horizontal="center" vertical="center" wrapText="1"/>
    </xf>
  </cellXfs>
  <cellStyles count="9">
    <cellStyle name="Normal" xfId="0"/>
    <cellStyle name="Βασικό_Αιτήσεις" xfId="15"/>
    <cellStyle name="Βασικό_Έξω" xfId="16"/>
    <cellStyle name="Βασικό_Φύλλο1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58">
      <selection activeCell="D73" sqref="D73"/>
    </sheetView>
  </sheetViews>
  <sheetFormatPr defaultColWidth="9.140625" defaultRowHeight="12.75"/>
  <cols>
    <col min="1" max="1" width="4.140625" style="0" customWidth="1"/>
    <col min="2" max="2" width="29.421875" style="0" customWidth="1"/>
    <col min="3" max="3" width="11.00390625" style="196" customWidth="1"/>
    <col min="4" max="4" width="17.00390625" style="13" customWidth="1"/>
    <col min="5" max="5" width="10.7109375" style="196" customWidth="1"/>
    <col min="6" max="6" width="15.00390625" style="13" customWidth="1"/>
    <col min="7" max="7" width="15.28125" style="196" customWidth="1"/>
    <col min="8" max="8" width="11.28125" style="196" customWidth="1"/>
    <col min="9" max="9" width="16.28125" style="13" customWidth="1"/>
  </cols>
  <sheetData>
    <row r="1" spans="1:10" s="7" customFormat="1" ht="18.75" customHeight="1">
      <c r="A1" s="248" t="s">
        <v>88</v>
      </c>
      <c r="B1" s="249"/>
      <c r="C1" s="249"/>
      <c r="D1" s="249"/>
      <c r="E1" s="249"/>
      <c r="F1" s="249"/>
      <c r="G1" s="249"/>
      <c r="H1" s="249"/>
      <c r="I1" s="249"/>
      <c r="J1" s="6"/>
    </row>
    <row r="2" ht="15" thickBot="1">
      <c r="I2" s="150" t="s">
        <v>50</v>
      </c>
    </row>
    <row r="3" spans="1:9" s="6" customFormat="1" ht="33" customHeight="1">
      <c r="A3" s="252" t="s">
        <v>360</v>
      </c>
      <c r="B3" s="254" t="s">
        <v>81</v>
      </c>
      <c r="C3" s="246" t="s">
        <v>86</v>
      </c>
      <c r="D3" s="247"/>
      <c r="E3" s="254" t="s">
        <v>82</v>
      </c>
      <c r="F3" s="254"/>
      <c r="G3" s="256"/>
      <c r="H3" s="246" t="s">
        <v>85</v>
      </c>
      <c r="I3" s="247"/>
    </row>
    <row r="4" spans="1:9" s="11" customFormat="1" ht="29.25" customHeight="1">
      <c r="A4" s="253"/>
      <c r="B4" s="255"/>
      <c r="C4" s="1" t="s">
        <v>83</v>
      </c>
      <c r="D4" s="8" t="s">
        <v>87</v>
      </c>
      <c r="E4" s="1" t="s">
        <v>83</v>
      </c>
      <c r="F4" s="8" t="s">
        <v>87</v>
      </c>
      <c r="G4" s="17" t="s">
        <v>84</v>
      </c>
      <c r="H4" s="1" t="s">
        <v>83</v>
      </c>
      <c r="I4" s="225" t="s">
        <v>87</v>
      </c>
    </row>
    <row r="5" spans="1:9" s="59" customFormat="1" ht="27.75" customHeight="1">
      <c r="A5" s="174" t="s">
        <v>276</v>
      </c>
      <c r="B5" s="76"/>
      <c r="C5" s="199"/>
      <c r="D5" s="210"/>
      <c r="E5" s="180"/>
      <c r="F5" s="216"/>
      <c r="G5" s="181"/>
      <c r="H5" s="182"/>
      <c r="I5" s="206"/>
    </row>
    <row r="6" spans="1:9" s="179" customFormat="1" ht="18" customHeight="1">
      <c r="A6" s="177">
        <v>1</v>
      </c>
      <c r="B6" s="178" t="s">
        <v>317</v>
      </c>
      <c r="C6" s="220">
        <f aca="true" t="shared" si="0" ref="C6:D8">E6+H6</f>
        <v>4</v>
      </c>
      <c r="D6" s="204">
        <f t="shared" si="0"/>
        <v>1185395.67</v>
      </c>
      <c r="E6" s="183">
        <v>1</v>
      </c>
      <c r="F6" s="204">
        <v>299524</v>
      </c>
      <c r="G6" s="183">
        <v>245000</v>
      </c>
      <c r="H6" s="183">
        <v>3</v>
      </c>
      <c r="I6" s="226">
        <v>885871.67</v>
      </c>
    </row>
    <row r="7" spans="1:9" s="179" customFormat="1" ht="18" customHeight="1">
      <c r="A7" s="177">
        <v>2</v>
      </c>
      <c r="B7" s="178" t="s">
        <v>20</v>
      </c>
      <c r="C7" s="220">
        <f t="shared" si="0"/>
        <v>1</v>
      </c>
      <c r="D7" s="204">
        <f t="shared" si="0"/>
        <v>216000</v>
      </c>
      <c r="E7" s="184">
        <v>1</v>
      </c>
      <c r="F7" s="204">
        <v>216000</v>
      </c>
      <c r="G7" s="184">
        <v>181000</v>
      </c>
      <c r="H7" s="183"/>
      <c r="I7" s="207"/>
    </row>
    <row r="8" spans="1:9" s="179" customFormat="1" ht="18" customHeight="1">
      <c r="A8" s="229">
        <v>3</v>
      </c>
      <c r="B8" s="197" t="s">
        <v>26</v>
      </c>
      <c r="C8" s="230">
        <f t="shared" si="0"/>
        <v>2</v>
      </c>
      <c r="D8" s="205">
        <f t="shared" si="0"/>
        <v>517983</v>
      </c>
      <c r="E8" s="185">
        <v>1</v>
      </c>
      <c r="F8" s="205">
        <v>291049</v>
      </c>
      <c r="G8" s="185">
        <v>280000</v>
      </c>
      <c r="H8" s="186">
        <v>1</v>
      </c>
      <c r="I8" s="231">
        <v>226934</v>
      </c>
    </row>
    <row r="9" spans="1:9" s="32" customFormat="1" ht="20.25" customHeight="1" thickBot="1">
      <c r="A9" s="257" t="s">
        <v>277</v>
      </c>
      <c r="B9" s="262"/>
      <c r="C9" s="233">
        <f aca="true" t="shared" si="1" ref="C9:I9">SUM(C6:C8)</f>
        <v>7</v>
      </c>
      <c r="D9" s="234">
        <f t="shared" si="1"/>
        <v>1919378.67</v>
      </c>
      <c r="E9" s="233">
        <f t="shared" si="1"/>
        <v>3</v>
      </c>
      <c r="F9" s="234">
        <f t="shared" si="1"/>
        <v>806573</v>
      </c>
      <c r="G9" s="233">
        <f t="shared" si="1"/>
        <v>706000</v>
      </c>
      <c r="H9" s="233">
        <f t="shared" si="1"/>
        <v>4</v>
      </c>
      <c r="I9" s="235">
        <f t="shared" si="1"/>
        <v>1112805.67</v>
      </c>
    </row>
    <row r="10" spans="1:9" s="59" customFormat="1" ht="27.75" customHeight="1">
      <c r="A10" s="173" t="s">
        <v>278</v>
      </c>
      <c r="B10" s="60"/>
      <c r="C10" s="200"/>
      <c r="D10" s="211"/>
      <c r="E10" s="187"/>
      <c r="F10" s="217"/>
      <c r="G10" s="188"/>
      <c r="H10" s="189"/>
      <c r="I10" s="208"/>
    </row>
    <row r="11" spans="1:9" s="179" customFormat="1" ht="18" customHeight="1">
      <c r="A11" s="177">
        <v>1</v>
      </c>
      <c r="B11" s="178" t="s">
        <v>576</v>
      </c>
      <c r="C11" s="220">
        <f aca="true" t="shared" si="2" ref="C11:D15">E11+H11</f>
        <v>2</v>
      </c>
      <c r="D11" s="204">
        <f t="shared" si="2"/>
        <v>476081.78</v>
      </c>
      <c r="E11" s="190">
        <v>2</v>
      </c>
      <c r="F11" s="218">
        <v>476081.78</v>
      </c>
      <c r="G11" s="191">
        <v>454000</v>
      </c>
      <c r="H11" s="192"/>
      <c r="I11" s="207"/>
    </row>
    <row r="12" spans="1:9" s="179" customFormat="1" ht="18" customHeight="1">
      <c r="A12" s="177">
        <v>2</v>
      </c>
      <c r="B12" s="178" t="s">
        <v>555</v>
      </c>
      <c r="C12" s="220">
        <f t="shared" si="2"/>
        <v>2</v>
      </c>
      <c r="D12" s="204">
        <f t="shared" si="2"/>
        <v>453532</v>
      </c>
      <c r="E12" s="190">
        <v>1</v>
      </c>
      <c r="F12" s="204">
        <v>153740</v>
      </c>
      <c r="G12" s="184">
        <v>145000</v>
      </c>
      <c r="H12" s="192">
        <v>1</v>
      </c>
      <c r="I12" s="226">
        <v>299792</v>
      </c>
    </row>
    <row r="13" spans="1:9" s="179" customFormat="1" ht="18" customHeight="1">
      <c r="A13" s="177">
        <v>3</v>
      </c>
      <c r="B13" s="178" t="s">
        <v>575</v>
      </c>
      <c r="C13" s="220">
        <f t="shared" si="2"/>
        <v>1</v>
      </c>
      <c r="D13" s="204">
        <f t="shared" si="2"/>
        <v>296405</v>
      </c>
      <c r="E13" s="190">
        <v>1</v>
      </c>
      <c r="F13" s="204">
        <v>296405</v>
      </c>
      <c r="G13" s="184">
        <v>278000</v>
      </c>
      <c r="H13" s="192"/>
      <c r="I13" s="207"/>
    </row>
    <row r="14" spans="1:9" s="179" customFormat="1" ht="18" customHeight="1">
      <c r="A14" s="177">
        <v>4</v>
      </c>
      <c r="B14" s="178" t="s">
        <v>102</v>
      </c>
      <c r="C14" s="220">
        <f t="shared" si="2"/>
        <v>3</v>
      </c>
      <c r="D14" s="204">
        <f t="shared" si="2"/>
        <v>786059.6699999999</v>
      </c>
      <c r="E14" s="190">
        <v>1</v>
      </c>
      <c r="F14" s="204">
        <v>281466.87</v>
      </c>
      <c r="G14" s="184">
        <v>206000</v>
      </c>
      <c r="H14" s="192">
        <v>2</v>
      </c>
      <c r="I14" s="207">
        <v>504592.8</v>
      </c>
    </row>
    <row r="15" spans="1:9" s="179" customFormat="1" ht="18" customHeight="1">
      <c r="A15" s="229">
        <v>5</v>
      </c>
      <c r="B15" s="197" t="s">
        <v>519</v>
      </c>
      <c r="C15" s="230">
        <f t="shared" si="2"/>
        <v>3</v>
      </c>
      <c r="D15" s="205">
        <f t="shared" si="2"/>
        <v>896927</v>
      </c>
      <c r="E15" s="221">
        <v>3</v>
      </c>
      <c r="F15" s="222">
        <v>896927</v>
      </c>
      <c r="G15" s="223">
        <v>847000</v>
      </c>
      <c r="H15" s="228"/>
      <c r="I15" s="224"/>
    </row>
    <row r="16" spans="1:9" s="32" customFormat="1" ht="20.25" customHeight="1" thickBot="1">
      <c r="A16" s="257" t="s">
        <v>279</v>
      </c>
      <c r="B16" s="262"/>
      <c r="C16" s="233">
        <f aca="true" t="shared" si="3" ref="C16:I16">SUM(C11:C15)</f>
        <v>11</v>
      </c>
      <c r="D16" s="234">
        <f t="shared" si="3"/>
        <v>2909005.45</v>
      </c>
      <c r="E16" s="233">
        <f t="shared" si="3"/>
        <v>8</v>
      </c>
      <c r="F16" s="234">
        <f t="shared" si="3"/>
        <v>2104620.65</v>
      </c>
      <c r="G16" s="233">
        <f t="shared" si="3"/>
        <v>1930000</v>
      </c>
      <c r="H16" s="233">
        <f t="shared" si="3"/>
        <v>3</v>
      </c>
      <c r="I16" s="235">
        <f t="shared" si="3"/>
        <v>804384.8</v>
      </c>
    </row>
    <row r="17" spans="1:9" s="59" customFormat="1" ht="27.75" customHeight="1">
      <c r="A17" s="173" t="s">
        <v>280</v>
      </c>
      <c r="B17" s="64"/>
      <c r="C17" s="201"/>
      <c r="D17" s="212"/>
      <c r="E17" s="187"/>
      <c r="F17" s="217"/>
      <c r="G17" s="188"/>
      <c r="H17" s="189"/>
      <c r="I17" s="208"/>
    </row>
    <row r="18" spans="1:9" s="179" customFormat="1" ht="18" customHeight="1">
      <c r="A18" s="177">
        <v>1</v>
      </c>
      <c r="B18" s="178" t="s">
        <v>487</v>
      </c>
      <c r="C18" s="220">
        <f>E18+H18</f>
        <v>3</v>
      </c>
      <c r="D18" s="204">
        <f>F18+I18</f>
        <v>627538.91</v>
      </c>
      <c r="E18" s="190">
        <v>3</v>
      </c>
      <c r="F18" s="218">
        <v>627538.91</v>
      </c>
      <c r="G18" s="191">
        <v>594000</v>
      </c>
      <c r="H18" s="192"/>
      <c r="I18" s="207"/>
    </row>
    <row r="19" spans="1:9" s="179" customFormat="1" ht="18" customHeight="1">
      <c r="A19" s="229">
        <v>2</v>
      </c>
      <c r="B19" s="197" t="s">
        <v>324</v>
      </c>
      <c r="C19" s="230">
        <f>E19+H19</f>
        <v>2</v>
      </c>
      <c r="D19" s="205">
        <f>F19+I19</f>
        <v>588751</v>
      </c>
      <c r="E19" s="221">
        <v>1</v>
      </c>
      <c r="F19" s="205">
        <v>299000</v>
      </c>
      <c r="G19" s="185">
        <v>270000</v>
      </c>
      <c r="H19" s="228">
        <v>1</v>
      </c>
      <c r="I19" s="231">
        <v>289751</v>
      </c>
    </row>
    <row r="20" spans="1:9" s="32" customFormat="1" ht="22.5" customHeight="1" thickBot="1">
      <c r="A20" s="257" t="s">
        <v>281</v>
      </c>
      <c r="B20" s="258"/>
      <c r="C20" s="233">
        <f aca="true" t="shared" si="4" ref="C20:I20">SUM(C18:C19)</f>
        <v>5</v>
      </c>
      <c r="D20" s="234">
        <f t="shared" si="4"/>
        <v>1216289.9100000001</v>
      </c>
      <c r="E20" s="233">
        <f t="shared" si="4"/>
        <v>4</v>
      </c>
      <c r="F20" s="234">
        <f t="shared" si="4"/>
        <v>926538.91</v>
      </c>
      <c r="G20" s="233">
        <f t="shared" si="4"/>
        <v>864000</v>
      </c>
      <c r="H20" s="233">
        <f t="shared" si="4"/>
        <v>1</v>
      </c>
      <c r="I20" s="235">
        <f t="shared" si="4"/>
        <v>289751</v>
      </c>
    </row>
    <row r="21" spans="1:9" s="59" customFormat="1" ht="27.75" customHeight="1">
      <c r="A21" s="170" t="s">
        <v>282</v>
      </c>
      <c r="B21" s="65"/>
      <c r="C21" s="202"/>
      <c r="D21" s="213"/>
      <c r="E21" s="193"/>
      <c r="F21" s="219"/>
      <c r="G21" s="194"/>
      <c r="H21" s="195"/>
      <c r="I21" s="209"/>
    </row>
    <row r="22" spans="1:9" s="179" customFormat="1" ht="19.5" customHeight="1">
      <c r="A22" s="177">
        <v>1</v>
      </c>
      <c r="B22" s="178" t="s">
        <v>42</v>
      </c>
      <c r="C22" s="220">
        <f aca="true" t="shared" si="5" ref="C22:D24">E22+H22</f>
        <v>1</v>
      </c>
      <c r="D22" s="204">
        <f t="shared" si="5"/>
        <v>291989</v>
      </c>
      <c r="E22" s="190">
        <v>1</v>
      </c>
      <c r="F22" s="204">
        <v>291989</v>
      </c>
      <c r="G22" s="184">
        <v>266000</v>
      </c>
      <c r="H22" s="192"/>
      <c r="I22" s="207"/>
    </row>
    <row r="23" spans="1:9" s="179" customFormat="1" ht="19.5" customHeight="1">
      <c r="A23" s="177">
        <v>2</v>
      </c>
      <c r="B23" s="178" t="s">
        <v>559</v>
      </c>
      <c r="C23" s="220">
        <f t="shared" si="5"/>
        <v>1</v>
      </c>
      <c r="D23" s="204">
        <f t="shared" si="5"/>
        <v>298000</v>
      </c>
      <c r="E23" s="190"/>
      <c r="F23" s="204"/>
      <c r="G23" s="184"/>
      <c r="H23" s="192">
        <v>1</v>
      </c>
      <c r="I23" s="207">
        <v>298000</v>
      </c>
    </row>
    <row r="24" spans="1:9" s="179" customFormat="1" ht="19.5" customHeight="1">
      <c r="A24" s="229">
        <v>3</v>
      </c>
      <c r="B24" s="197" t="s">
        <v>553</v>
      </c>
      <c r="C24" s="230">
        <f t="shared" si="5"/>
        <v>1</v>
      </c>
      <c r="D24" s="205">
        <f t="shared" si="5"/>
        <v>299879</v>
      </c>
      <c r="E24" s="221">
        <v>1</v>
      </c>
      <c r="F24" s="205">
        <v>299879</v>
      </c>
      <c r="G24" s="232">
        <v>299000</v>
      </c>
      <c r="H24" s="228"/>
      <c r="I24" s="224"/>
    </row>
    <row r="25" spans="1:9" s="32" customFormat="1" ht="21.75" customHeight="1" thickBot="1">
      <c r="A25" s="257" t="s">
        <v>283</v>
      </c>
      <c r="B25" s="262"/>
      <c r="C25" s="233">
        <f aca="true" t="shared" si="6" ref="C25:I25">SUM(C22:C24)</f>
        <v>3</v>
      </c>
      <c r="D25" s="234">
        <f t="shared" si="6"/>
        <v>889868</v>
      </c>
      <c r="E25" s="233">
        <f t="shared" si="6"/>
        <v>2</v>
      </c>
      <c r="F25" s="234">
        <f t="shared" si="6"/>
        <v>591868</v>
      </c>
      <c r="G25" s="233">
        <f t="shared" si="6"/>
        <v>565000</v>
      </c>
      <c r="H25" s="233">
        <f t="shared" si="6"/>
        <v>1</v>
      </c>
      <c r="I25" s="235">
        <f t="shared" si="6"/>
        <v>298000</v>
      </c>
    </row>
    <row r="26" spans="1:9" s="59" customFormat="1" ht="27.75" customHeight="1">
      <c r="A26" s="170" t="s">
        <v>284</v>
      </c>
      <c r="B26" s="65"/>
      <c r="C26" s="202"/>
      <c r="D26" s="213"/>
      <c r="E26" s="193"/>
      <c r="F26" s="219"/>
      <c r="G26" s="194"/>
      <c r="H26" s="195"/>
      <c r="I26" s="209"/>
    </row>
    <row r="27" spans="1:9" s="179" customFormat="1" ht="18" customHeight="1">
      <c r="A27" s="177">
        <v>1</v>
      </c>
      <c r="B27" s="178" t="s">
        <v>14</v>
      </c>
      <c r="C27" s="220">
        <f aca="true" t="shared" si="7" ref="C27:D30">E27+H27</f>
        <v>8</v>
      </c>
      <c r="D27" s="204">
        <f t="shared" si="7"/>
        <v>4611369.93</v>
      </c>
      <c r="E27" s="190">
        <v>7</v>
      </c>
      <c r="F27" s="218">
        <v>4368963.93</v>
      </c>
      <c r="G27" s="191">
        <v>4032000</v>
      </c>
      <c r="H27" s="192">
        <v>1</v>
      </c>
      <c r="I27" s="207">
        <v>242406</v>
      </c>
    </row>
    <row r="28" spans="1:9" s="179" customFormat="1" ht="18" customHeight="1">
      <c r="A28" s="177">
        <v>2</v>
      </c>
      <c r="B28" s="178" t="s">
        <v>498</v>
      </c>
      <c r="C28" s="220">
        <f t="shared" si="7"/>
        <v>5</v>
      </c>
      <c r="D28" s="204">
        <f t="shared" si="7"/>
        <v>1116163</v>
      </c>
      <c r="E28" s="190">
        <v>3</v>
      </c>
      <c r="F28" s="218">
        <v>683407</v>
      </c>
      <c r="G28" s="191">
        <v>637000</v>
      </c>
      <c r="H28" s="192">
        <v>2</v>
      </c>
      <c r="I28" s="207">
        <v>432756</v>
      </c>
    </row>
    <row r="29" spans="1:9" s="179" customFormat="1" ht="18" customHeight="1">
      <c r="A29" s="177">
        <v>3</v>
      </c>
      <c r="B29" s="178" t="s">
        <v>262</v>
      </c>
      <c r="C29" s="220">
        <f t="shared" si="7"/>
        <v>1</v>
      </c>
      <c r="D29" s="204">
        <f t="shared" si="7"/>
        <v>236254</v>
      </c>
      <c r="E29" s="190"/>
      <c r="F29" s="218"/>
      <c r="G29" s="191"/>
      <c r="H29" s="192">
        <v>1</v>
      </c>
      <c r="I29" s="207">
        <v>236254</v>
      </c>
    </row>
    <row r="30" spans="1:9" s="179" customFormat="1" ht="18" customHeight="1">
      <c r="A30" s="229">
        <v>4</v>
      </c>
      <c r="B30" s="197" t="s">
        <v>551</v>
      </c>
      <c r="C30" s="230">
        <f t="shared" si="7"/>
        <v>2</v>
      </c>
      <c r="D30" s="205">
        <f t="shared" si="7"/>
        <v>473951</v>
      </c>
      <c r="E30" s="221"/>
      <c r="F30" s="222"/>
      <c r="G30" s="223"/>
      <c r="H30" s="228">
        <v>2</v>
      </c>
      <c r="I30" s="224">
        <v>473951</v>
      </c>
    </row>
    <row r="31" spans="1:9" s="32" customFormat="1" ht="20.25" customHeight="1" thickBot="1">
      <c r="A31" s="259" t="s">
        <v>287</v>
      </c>
      <c r="B31" s="260"/>
      <c r="C31" s="236">
        <f aca="true" t="shared" si="8" ref="C31:I31">SUM(C27:C30)</f>
        <v>16</v>
      </c>
      <c r="D31" s="237">
        <f t="shared" si="8"/>
        <v>6437737.93</v>
      </c>
      <c r="E31" s="236">
        <f t="shared" si="8"/>
        <v>10</v>
      </c>
      <c r="F31" s="237">
        <f t="shared" si="8"/>
        <v>5052370.93</v>
      </c>
      <c r="G31" s="238">
        <f t="shared" si="8"/>
        <v>4669000</v>
      </c>
      <c r="H31" s="236">
        <f t="shared" si="8"/>
        <v>6</v>
      </c>
      <c r="I31" s="239">
        <f t="shared" si="8"/>
        <v>1385367</v>
      </c>
    </row>
    <row r="32" spans="1:9" s="59" customFormat="1" ht="25.5" customHeight="1">
      <c r="A32" s="170" t="s">
        <v>288</v>
      </c>
      <c r="B32" s="65"/>
      <c r="C32" s="202"/>
      <c r="D32" s="213"/>
      <c r="E32" s="193"/>
      <c r="F32" s="219"/>
      <c r="G32" s="194"/>
      <c r="H32" s="195"/>
      <c r="I32" s="209"/>
    </row>
    <row r="33" spans="1:9" s="179" customFormat="1" ht="18" customHeight="1">
      <c r="A33" s="177">
        <v>1</v>
      </c>
      <c r="B33" s="178" t="s">
        <v>268</v>
      </c>
      <c r="C33" s="220">
        <f aca="true" t="shared" si="9" ref="C33:D35">E33+H33</f>
        <v>1</v>
      </c>
      <c r="D33" s="204">
        <f t="shared" si="9"/>
        <v>298885</v>
      </c>
      <c r="E33" s="190">
        <v>1</v>
      </c>
      <c r="F33" s="204">
        <v>298885</v>
      </c>
      <c r="G33" s="184">
        <v>298000</v>
      </c>
      <c r="H33" s="192"/>
      <c r="I33" s="207"/>
    </row>
    <row r="34" spans="1:9" s="179" customFormat="1" ht="18" customHeight="1">
      <c r="A34" s="177">
        <v>2</v>
      </c>
      <c r="B34" s="178" t="s">
        <v>219</v>
      </c>
      <c r="C34" s="220">
        <f t="shared" si="9"/>
        <v>2</v>
      </c>
      <c r="D34" s="204">
        <f t="shared" si="9"/>
        <v>500063</v>
      </c>
      <c r="E34" s="190"/>
      <c r="F34" s="218"/>
      <c r="G34" s="191"/>
      <c r="H34" s="192">
        <v>2</v>
      </c>
      <c r="I34" s="207">
        <v>500063</v>
      </c>
    </row>
    <row r="35" spans="1:9" s="179" customFormat="1" ht="18" customHeight="1">
      <c r="A35" s="229">
        <v>3</v>
      </c>
      <c r="B35" s="197" t="s">
        <v>171</v>
      </c>
      <c r="C35" s="230">
        <f t="shared" si="9"/>
        <v>1</v>
      </c>
      <c r="D35" s="205">
        <f t="shared" si="9"/>
        <v>299050</v>
      </c>
      <c r="E35" s="221"/>
      <c r="F35" s="222"/>
      <c r="G35" s="223"/>
      <c r="H35" s="228">
        <v>1</v>
      </c>
      <c r="I35" s="224">
        <v>299050</v>
      </c>
    </row>
    <row r="36" spans="1:9" s="32" customFormat="1" ht="20.25" customHeight="1" thickBot="1">
      <c r="A36" s="257" t="s">
        <v>289</v>
      </c>
      <c r="B36" s="261"/>
      <c r="C36" s="240">
        <f aca="true" t="shared" si="10" ref="C36:I36">SUM(C33:C35)</f>
        <v>4</v>
      </c>
      <c r="D36" s="237">
        <f t="shared" si="10"/>
        <v>1097998</v>
      </c>
      <c r="E36" s="241">
        <f t="shared" si="10"/>
        <v>1</v>
      </c>
      <c r="F36" s="234">
        <f t="shared" si="10"/>
        <v>298885</v>
      </c>
      <c r="G36" s="242">
        <f t="shared" si="10"/>
        <v>298000</v>
      </c>
      <c r="H36" s="243">
        <f t="shared" si="10"/>
        <v>3</v>
      </c>
      <c r="I36" s="235">
        <f t="shared" si="10"/>
        <v>799113</v>
      </c>
    </row>
    <row r="37" spans="1:9" s="59" customFormat="1" ht="27.75" customHeight="1">
      <c r="A37" s="170" t="s">
        <v>290</v>
      </c>
      <c r="B37" s="69"/>
      <c r="C37" s="203"/>
      <c r="D37" s="214"/>
      <c r="E37" s="193"/>
      <c r="F37" s="219"/>
      <c r="G37" s="194"/>
      <c r="H37" s="195"/>
      <c r="I37" s="209"/>
    </row>
    <row r="38" spans="1:9" s="179" customFormat="1" ht="18" customHeight="1">
      <c r="A38" s="177">
        <v>1</v>
      </c>
      <c r="B38" s="178" t="s">
        <v>15</v>
      </c>
      <c r="C38" s="220">
        <f aca="true" t="shared" si="11" ref="C38:D40">E38+H38</f>
        <v>4</v>
      </c>
      <c r="D38" s="204">
        <f t="shared" si="11"/>
        <v>944719</v>
      </c>
      <c r="E38" s="190">
        <v>3</v>
      </c>
      <c r="F38" s="218">
        <v>830266</v>
      </c>
      <c r="G38" s="191">
        <v>762000</v>
      </c>
      <c r="H38" s="192">
        <v>1</v>
      </c>
      <c r="I38" s="207">
        <v>114453</v>
      </c>
    </row>
    <row r="39" spans="1:9" s="179" customFormat="1" ht="18" customHeight="1">
      <c r="A39" s="177">
        <v>2</v>
      </c>
      <c r="B39" s="178" t="s">
        <v>299</v>
      </c>
      <c r="C39" s="220">
        <f t="shared" si="11"/>
        <v>4</v>
      </c>
      <c r="D39" s="204">
        <f t="shared" si="11"/>
        <v>946986</v>
      </c>
      <c r="E39" s="190">
        <v>2</v>
      </c>
      <c r="F39" s="218">
        <v>598205</v>
      </c>
      <c r="G39" s="191">
        <v>592000</v>
      </c>
      <c r="H39" s="192">
        <v>2</v>
      </c>
      <c r="I39" s="207">
        <v>348781</v>
      </c>
    </row>
    <row r="40" spans="1:9" s="179" customFormat="1" ht="18" customHeight="1">
      <c r="A40" s="229">
        <v>3</v>
      </c>
      <c r="B40" s="197" t="s">
        <v>143</v>
      </c>
      <c r="C40" s="230">
        <f t="shared" si="11"/>
        <v>8</v>
      </c>
      <c r="D40" s="205">
        <f t="shared" si="11"/>
        <v>2094778.13</v>
      </c>
      <c r="E40" s="221">
        <v>5</v>
      </c>
      <c r="F40" s="222">
        <v>1434333.95</v>
      </c>
      <c r="G40" s="223">
        <v>1380000</v>
      </c>
      <c r="H40" s="228">
        <v>3</v>
      </c>
      <c r="I40" s="224">
        <v>660444.18</v>
      </c>
    </row>
    <row r="41" spans="1:9" s="32" customFormat="1" ht="15" customHeight="1" thickBot="1">
      <c r="A41" s="257" t="s">
        <v>394</v>
      </c>
      <c r="B41" s="258"/>
      <c r="C41" s="240">
        <f aca="true" t="shared" si="12" ref="C41:I41">SUM(C38:C40)</f>
        <v>16</v>
      </c>
      <c r="D41" s="237">
        <f t="shared" si="12"/>
        <v>3986483.13</v>
      </c>
      <c r="E41" s="241">
        <f t="shared" si="12"/>
        <v>10</v>
      </c>
      <c r="F41" s="234">
        <f t="shared" si="12"/>
        <v>2862804.95</v>
      </c>
      <c r="G41" s="242">
        <f t="shared" si="12"/>
        <v>2734000</v>
      </c>
      <c r="H41" s="243">
        <f t="shared" si="12"/>
        <v>6</v>
      </c>
      <c r="I41" s="235">
        <f t="shared" si="12"/>
        <v>1123678.1800000002</v>
      </c>
    </row>
    <row r="42" spans="1:9" s="59" customFormat="1" ht="27.75" customHeight="1">
      <c r="A42" s="170" t="s">
        <v>395</v>
      </c>
      <c r="B42" s="69"/>
      <c r="C42" s="203"/>
      <c r="D42" s="214"/>
      <c r="E42" s="193"/>
      <c r="F42" s="219"/>
      <c r="G42" s="194"/>
      <c r="H42" s="195"/>
      <c r="I42" s="209"/>
    </row>
    <row r="43" spans="1:9" s="179" customFormat="1" ht="17.25" customHeight="1">
      <c r="A43" s="177">
        <v>1</v>
      </c>
      <c r="B43" s="178" t="s">
        <v>260</v>
      </c>
      <c r="C43" s="220">
        <f aca="true" t="shared" si="13" ref="C43:D46">E43+H43</f>
        <v>2</v>
      </c>
      <c r="D43" s="204">
        <f t="shared" si="13"/>
        <v>1115840</v>
      </c>
      <c r="E43" s="190">
        <v>2</v>
      </c>
      <c r="F43" s="218">
        <v>1115840</v>
      </c>
      <c r="G43" s="191">
        <v>1115000</v>
      </c>
      <c r="H43" s="192"/>
      <c r="I43" s="207"/>
    </row>
    <row r="44" spans="1:9" s="179" customFormat="1" ht="17.25" customHeight="1">
      <c r="A44" s="177">
        <v>2</v>
      </c>
      <c r="B44" s="178" t="s">
        <v>153</v>
      </c>
      <c r="C44" s="220">
        <f t="shared" si="13"/>
        <v>3</v>
      </c>
      <c r="D44" s="204">
        <f t="shared" si="13"/>
        <v>805476.91</v>
      </c>
      <c r="E44" s="190">
        <v>3</v>
      </c>
      <c r="F44" s="218">
        <v>805476.91</v>
      </c>
      <c r="G44" s="191">
        <v>762000</v>
      </c>
      <c r="H44" s="192"/>
      <c r="I44" s="207"/>
    </row>
    <row r="45" spans="1:9" s="179" customFormat="1" ht="17.25" customHeight="1">
      <c r="A45" s="177">
        <v>3</v>
      </c>
      <c r="B45" s="178" t="s">
        <v>565</v>
      </c>
      <c r="C45" s="220">
        <f t="shared" si="13"/>
        <v>2</v>
      </c>
      <c r="D45" s="204">
        <f t="shared" si="13"/>
        <v>504828.85</v>
      </c>
      <c r="E45" s="190">
        <v>2</v>
      </c>
      <c r="F45" s="218">
        <v>504828.85</v>
      </c>
      <c r="G45" s="191">
        <v>464000</v>
      </c>
      <c r="H45" s="192"/>
      <c r="I45" s="207"/>
    </row>
    <row r="46" spans="1:9" s="179" customFormat="1" ht="17.25" customHeight="1">
      <c r="A46" s="229">
        <v>4</v>
      </c>
      <c r="B46" s="197" t="s">
        <v>121</v>
      </c>
      <c r="C46" s="230">
        <f t="shared" si="13"/>
        <v>2</v>
      </c>
      <c r="D46" s="205">
        <f t="shared" si="13"/>
        <v>363959.57</v>
      </c>
      <c r="E46" s="221"/>
      <c r="F46" s="222"/>
      <c r="G46" s="223"/>
      <c r="H46" s="228">
        <v>2</v>
      </c>
      <c r="I46" s="224">
        <v>363959.57</v>
      </c>
    </row>
    <row r="47" spans="1:9" s="32" customFormat="1" ht="18" customHeight="1" thickBot="1">
      <c r="A47" s="257" t="s">
        <v>402</v>
      </c>
      <c r="B47" s="258"/>
      <c r="C47" s="240">
        <f aca="true" t="shared" si="14" ref="C47:I47">SUM(C43:C46)</f>
        <v>9</v>
      </c>
      <c r="D47" s="237">
        <f t="shared" si="14"/>
        <v>2790105.33</v>
      </c>
      <c r="E47" s="241">
        <f t="shared" si="14"/>
        <v>7</v>
      </c>
      <c r="F47" s="234">
        <f t="shared" si="14"/>
        <v>2426145.7600000002</v>
      </c>
      <c r="G47" s="242">
        <f t="shared" si="14"/>
        <v>2341000</v>
      </c>
      <c r="H47" s="243">
        <f t="shared" si="14"/>
        <v>2</v>
      </c>
      <c r="I47" s="235">
        <f t="shared" si="14"/>
        <v>363959.57</v>
      </c>
    </row>
    <row r="48" spans="1:9" s="59" customFormat="1" ht="24.75" customHeight="1">
      <c r="A48" s="170" t="s">
        <v>403</v>
      </c>
      <c r="B48" s="69"/>
      <c r="C48" s="203"/>
      <c r="D48" s="214"/>
      <c r="E48" s="193"/>
      <c r="F48" s="219"/>
      <c r="G48" s="194"/>
      <c r="H48" s="195"/>
      <c r="I48" s="209"/>
    </row>
    <row r="49" spans="1:9" s="179" customFormat="1" ht="18" customHeight="1">
      <c r="A49" s="229">
        <v>1</v>
      </c>
      <c r="B49" s="197" t="s">
        <v>261</v>
      </c>
      <c r="C49" s="230">
        <f>E49+H49</f>
        <v>5</v>
      </c>
      <c r="D49" s="205">
        <f>F49+I49</f>
        <v>1447481.69</v>
      </c>
      <c r="E49" s="221">
        <v>4</v>
      </c>
      <c r="F49" s="222">
        <v>1148141.69</v>
      </c>
      <c r="G49" s="223">
        <v>1017000</v>
      </c>
      <c r="H49" s="228">
        <v>1</v>
      </c>
      <c r="I49" s="224">
        <v>299340</v>
      </c>
    </row>
    <row r="50" spans="1:9" s="32" customFormat="1" ht="18" customHeight="1" thickBot="1">
      <c r="A50" s="257" t="s">
        <v>406</v>
      </c>
      <c r="B50" s="258"/>
      <c r="C50" s="244">
        <f aca="true" t="shared" si="15" ref="C50:I50">SUM(C49)</f>
        <v>5</v>
      </c>
      <c r="D50" s="245">
        <f t="shared" si="15"/>
        <v>1447481.69</v>
      </c>
      <c r="E50" s="241">
        <f t="shared" si="15"/>
        <v>4</v>
      </c>
      <c r="F50" s="234">
        <f t="shared" si="15"/>
        <v>1148141.69</v>
      </c>
      <c r="G50" s="242">
        <f t="shared" si="15"/>
        <v>1017000</v>
      </c>
      <c r="H50" s="243">
        <f t="shared" si="15"/>
        <v>1</v>
      </c>
      <c r="I50" s="235">
        <f t="shared" si="15"/>
        <v>299340</v>
      </c>
    </row>
    <row r="51" spans="1:9" s="69" customFormat="1" ht="27.75" customHeight="1">
      <c r="A51" s="170" t="s">
        <v>407</v>
      </c>
      <c r="C51" s="203"/>
      <c r="D51" s="214"/>
      <c r="E51" s="193"/>
      <c r="F51" s="219"/>
      <c r="G51" s="194"/>
      <c r="H51" s="195"/>
      <c r="I51" s="209"/>
    </row>
    <row r="52" spans="1:9" s="179" customFormat="1" ht="18" customHeight="1">
      <c r="A52" s="177">
        <v>1</v>
      </c>
      <c r="B52" s="178" t="s">
        <v>506</v>
      </c>
      <c r="C52" s="220">
        <f aca="true" t="shared" si="16" ref="C52:D56">E52+H52</f>
        <v>4</v>
      </c>
      <c r="D52" s="204">
        <f t="shared" si="16"/>
        <v>877896.36</v>
      </c>
      <c r="E52" s="190">
        <v>2</v>
      </c>
      <c r="F52" s="218">
        <v>586500.36</v>
      </c>
      <c r="G52" s="191">
        <v>582000</v>
      </c>
      <c r="H52" s="192">
        <v>2</v>
      </c>
      <c r="I52" s="207">
        <v>291396</v>
      </c>
    </row>
    <row r="53" spans="1:9" s="179" customFormat="1" ht="18" customHeight="1">
      <c r="A53" s="177">
        <v>2</v>
      </c>
      <c r="B53" s="178" t="s">
        <v>516</v>
      </c>
      <c r="C53" s="220">
        <f t="shared" si="16"/>
        <v>5</v>
      </c>
      <c r="D53" s="204">
        <f t="shared" si="16"/>
        <v>2579284</v>
      </c>
      <c r="E53" s="190">
        <v>4</v>
      </c>
      <c r="F53" s="218">
        <v>2390284</v>
      </c>
      <c r="G53" s="191">
        <v>2075000</v>
      </c>
      <c r="H53" s="192">
        <v>1</v>
      </c>
      <c r="I53" s="207">
        <v>189000</v>
      </c>
    </row>
    <row r="54" spans="1:9" s="179" customFormat="1" ht="18" customHeight="1">
      <c r="A54" s="177">
        <v>3</v>
      </c>
      <c r="B54" s="178" t="s">
        <v>23</v>
      </c>
      <c r="C54" s="220">
        <f t="shared" si="16"/>
        <v>7</v>
      </c>
      <c r="D54" s="204">
        <f t="shared" si="16"/>
        <v>1957053</v>
      </c>
      <c r="E54" s="190">
        <v>4</v>
      </c>
      <c r="F54" s="218">
        <v>1097405</v>
      </c>
      <c r="G54" s="191">
        <v>1020000</v>
      </c>
      <c r="H54" s="192">
        <v>3</v>
      </c>
      <c r="I54" s="207">
        <v>859648</v>
      </c>
    </row>
    <row r="55" spans="1:9" s="179" customFormat="1" ht="18" customHeight="1">
      <c r="A55" s="177">
        <v>4</v>
      </c>
      <c r="B55" s="178" t="s">
        <v>21</v>
      </c>
      <c r="C55" s="220">
        <f t="shared" si="16"/>
        <v>5</v>
      </c>
      <c r="D55" s="204">
        <f t="shared" si="16"/>
        <v>1141695.49</v>
      </c>
      <c r="E55" s="190">
        <v>3</v>
      </c>
      <c r="F55" s="218">
        <v>643485.5</v>
      </c>
      <c r="G55" s="191">
        <v>607000</v>
      </c>
      <c r="H55" s="192">
        <v>2</v>
      </c>
      <c r="I55" s="207">
        <v>498209.99</v>
      </c>
    </row>
    <row r="56" spans="1:9" s="179" customFormat="1" ht="18" customHeight="1">
      <c r="A56" s="229">
        <v>5</v>
      </c>
      <c r="B56" s="197" t="s">
        <v>532</v>
      </c>
      <c r="C56" s="230">
        <f t="shared" si="16"/>
        <v>6</v>
      </c>
      <c r="D56" s="205">
        <f t="shared" si="16"/>
        <v>1701695.13</v>
      </c>
      <c r="E56" s="221">
        <v>3</v>
      </c>
      <c r="F56" s="222">
        <v>881070.13</v>
      </c>
      <c r="G56" s="223">
        <v>851000</v>
      </c>
      <c r="H56" s="228">
        <v>3</v>
      </c>
      <c r="I56" s="224">
        <v>820625</v>
      </c>
    </row>
    <row r="57" spans="1:9" s="32" customFormat="1" ht="15.75" customHeight="1" thickBot="1">
      <c r="A57" s="257" t="s">
        <v>418</v>
      </c>
      <c r="B57" s="258"/>
      <c r="C57" s="244">
        <f aca="true" t="shared" si="17" ref="C57:I57">SUM(C52:C56)</f>
        <v>27</v>
      </c>
      <c r="D57" s="245">
        <f t="shared" si="17"/>
        <v>8257623.9799999995</v>
      </c>
      <c r="E57" s="241">
        <f t="shared" si="17"/>
        <v>16</v>
      </c>
      <c r="F57" s="234">
        <f t="shared" si="17"/>
        <v>5598744.989999999</v>
      </c>
      <c r="G57" s="242">
        <f t="shared" si="17"/>
        <v>5135000</v>
      </c>
      <c r="H57" s="243">
        <f t="shared" si="17"/>
        <v>11</v>
      </c>
      <c r="I57" s="235">
        <f t="shared" si="17"/>
        <v>2658878.99</v>
      </c>
    </row>
    <row r="58" spans="1:9" s="69" customFormat="1" ht="27.75" customHeight="1">
      <c r="A58" s="170" t="s">
        <v>419</v>
      </c>
      <c r="C58" s="203"/>
      <c r="D58" s="214"/>
      <c r="E58" s="193"/>
      <c r="F58" s="219"/>
      <c r="G58" s="194"/>
      <c r="H58" s="195"/>
      <c r="I58" s="209"/>
    </row>
    <row r="59" spans="1:9" s="179" customFormat="1" ht="18" customHeight="1">
      <c r="A59" s="229">
        <v>1</v>
      </c>
      <c r="B59" s="197" t="s">
        <v>554</v>
      </c>
      <c r="C59" s="230">
        <f>E59+H59</f>
        <v>2</v>
      </c>
      <c r="D59" s="205">
        <f>F59+I59</f>
        <v>588890.25</v>
      </c>
      <c r="E59" s="221">
        <v>1</v>
      </c>
      <c r="F59" s="222">
        <v>299000</v>
      </c>
      <c r="G59" s="223">
        <v>266000</v>
      </c>
      <c r="H59" s="228">
        <v>1</v>
      </c>
      <c r="I59" s="224">
        <v>289890.25</v>
      </c>
    </row>
    <row r="60" spans="1:9" s="32" customFormat="1" ht="20.25" customHeight="1" thickBot="1">
      <c r="A60" s="257" t="s">
        <v>428</v>
      </c>
      <c r="B60" s="258"/>
      <c r="C60" s="244">
        <f aca="true" t="shared" si="18" ref="C60:I60">SUM(C59)</f>
        <v>2</v>
      </c>
      <c r="D60" s="245">
        <f t="shared" si="18"/>
        <v>588890.25</v>
      </c>
      <c r="E60" s="241">
        <f t="shared" si="18"/>
        <v>1</v>
      </c>
      <c r="F60" s="234">
        <f t="shared" si="18"/>
        <v>299000</v>
      </c>
      <c r="G60" s="242">
        <f t="shared" si="18"/>
        <v>266000</v>
      </c>
      <c r="H60" s="243">
        <f t="shared" si="18"/>
        <v>1</v>
      </c>
      <c r="I60" s="235">
        <f t="shared" si="18"/>
        <v>289890.25</v>
      </c>
    </row>
    <row r="61" spans="1:9" s="69" customFormat="1" ht="24.75" customHeight="1">
      <c r="A61" s="170" t="s">
        <v>421</v>
      </c>
      <c r="C61" s="203"/>
      <c r="D61" s="214"/>
      <c r="E61" s="193"/>
      <c r="F61" s="219"/>
      <c r="G61" s="194"/>
      <c r="H61" s="195"/>
      <c r="I61" s="209"/>
    </row>
    <row r="62" spans="1:9" s="179" customFormat="1" ht="18" customHeight="1">
      <c r="A62" s="177">
        <v>1</v>
      </c>
      <c r="B62" s="178" t="s">
        <v>505</v>
      </c>
      <c r="C62" s="220">
        <f>E62+H62</f>
        <v>2</v>
      </c>
      <c r="D62" s="204">
        <f>F62+I62</f>
        <v>454130</v>
      </c>
      <c r="E62" s="190">
        <v>2</v>
      </c>
      <c r="F62" s="218">
        <v>454130</v>
      </c>
      <c r="G62" s="191">
        <v>392000</v>
      </c>
      <c r="H62" s="192"/>
      <c r="I62" s="207"/>
    </row>
    <row r="63" spans="1:9" s="179" customFormat="1" ht="18" customHeight="1">
      <c r="A63" s="229">
        <v>2</v>
      </c>
      <c r="B63" s="197" t="s">
        <v>328</v>
      </c>
      <c r="C63" s="230">
        <f>E63+H63</f>
        <v>1</v>
      </c>
      <c r="D63" s="205">
        <f>F63+I63</f>
        <v>299339.7</v>
      </c>
      <c r="E63" s="221">
        <v>1</v>
      </c>
      <c r="F63" s="222">
        <v>299339.7</v>
      </c>
      <c r="G63" s="223">
        <v>279000</v>
      </c>
      <c r="H63" s="228"/>
      <c r="I63" s="224"/>
    </row>
    <row r="64" spans="1:9" s="32" customFormat="1" ht="15.75" customHeight="1" thickBot="1">
      <c r="A64" s="257" t="s">
        <v>426</v>
      </c>
      <c r="B64" s="258"/>
      <c r="C64" s="233">
        <f>SUM(C62:C63)</f>
        <v>3</v>
      </c>
      <c r="D64" s="234">
        <f>SUM(D62:D63)</f>
        <v>753469.7</v>
      </c>
      <c r="E64" s="233">
        <f>SUM(E62:E63)</f>
        <v>3</v>
      </c>
      <c r="F64" s="234">
        <f>SUM(F62:F63)</f>
        <v>753469.7</v>
      </c>
      <c r="G64" s="233">
        <f>SUM(G62:G63)</f>
        <v>671000</v>
      </c>
      <c r="H64" s="233"/>
      <c r="I64" s="235"/>
    </row>
    <row r="65" spans="1:9" s="69" customFormat="1" ht="25.5" customHeight="1">
      <c r="A65" s="170" t="s">
        <v>429</v>
      </c>
      <c r="C65" s="203"/>
      <c r="D65" s="214"/>
      <c r="E65" s="193"/>
      <c r="F65" s="219"/>
      <c r="G65" s="194"/>
      <c r="H65" s="195"/>
      <c r="I65" s="209"/>
    </row>
    <row r="66" spans="1:9" s="179" customFormat="1" ht="16.5" customHeight="1">
      <c r="A66" s="177">
        <v>1</v>
      </c>
      <c r="B66" s="178" t="s">
        <v>527</v>
      </c>
      <c r="C66" s="220">
        <f aca="true" t="shared" si="19" ref="C66:D69">E66+H66</f>
        <v>8</v>
      </c>
      <c r="D66" s="204">
        <f t="shared" si="19"/>
        <v>2179858.54</v>
      </c>
      <c r="E66" s="190">
        <v>4</v>
      </c>
      <c r="F66" s="218">
        <v>1114681</v>
      </c>
      <c r="G66" s="191">
        <v>1025000</v>
      </c>
      <c r="H66" s="192">
        <v>4</v>
      </c>
      <c r="I66" s="207">
        <v>1065177.54</v>
      </c>
    </row>
    <row r="67" spans="1:9" s="179" customFormat="1" ht="15" customHeight="1">
      <c r="A67" s="177">
        <v>2</v>
      </c>
      <c r="B67" s="178" t="s">
        <v>257</v>
      </c>
      <c r="C67" s="220">
        <f t="shared" si="19"/>
        <v>2</v>
      </c>
      <c r="D67" s="204">
        <f t="shared" si="19"/>
        <v>599690</v>
      </c>
      <c r="E67" s="190">
        <v>2</v>
      </c>
      <c r="F67" s="218">
        <v>599690</v>
      </c>
      <c r="G67" s="191">
        <v>514000</v>
      </c>
      <c r="H67" s="192"/>
      <c r="I67" s="207"/>
    </row>
    <row r="68" spans="1:9" s="179" customFormat="1" ht="14.25" customHeight="1">
      <c r="A68" s="177">
        <v>3</v>
      </c>
      <c r="B68" s="178" t="s">
        <v>522</v>
      </c>
      <c r="C68" s="220">
        <f t="shared" si="19"/>
        <v>2</v>
      </c>
      <c r="D68" s="204">
        <f t="shared" si="19"/>
        <v>584280</v>
      </c>
      <c r="E68" s="190">
        <v>2</v>
      </c>
      <c r="F68" s="218">
        <v>584280</v>
      </c>
      <c r="G68" s="191">
        <v>520000</v>
      </c>
      <c r="H68" s="192"/>
      <c r="I68" s="207"/>
    </row>
    <row r="69" spans="1:9" s="179" customFormat="1" ht="16.5" customHeight="1">
      <c r="A69" s="229">
        <v>4</v>
      </c>
      <c r="B69" s="197" t="s">
        <v>147</v>
      </c>
      <c r="C69" s="230">
        <f t="shared" si="19"/>
        <v>3</v>
      </c>
      <c r="D69" s="205">
        <f t="shared" si="19"/>
        <v>892379.77</v>
      </c>
      <c r="E69" s="221">
        <v>2</v>
      </c>
      <c r="F69" s="222">
        <v>593040.77</v>
      </c>
      <c r="G69" s="223">
        <v>561000</v>
      </c>
      <c r="H69" s="228">
        <v>1</v>
      </c>
      <c r="I69" s="224">
        <v>299339</v>
      </c>
    </row>
    <row r="70" spans="1:9" s="32" customFormat="1" ht="19.5" customHeight="1" thickBot="1">
      <c r="A70" s="250" t="s">
        <v>438</v>
      </c>
      <c r="B70" s="251"/>
      <c r="C70" s="240">
        <f aca="true" t="shared" si="20" ref="C70:I70">SUM(C66:C69)</f>
        <v>15</v>
      </c>
      <c r="D70" s="237">
        <f t="shared" si="20"/>
        <v>4256208.3100000005</v>
      </c>
      <c r="E70" s="241">
        <f t="shared" si="20"/>
        <v>10</v>
      </c>
      <c r="F70" s="234">
        <f t="shared" si="20"/>
        <v>2891691.77</v>
      </c>
      <c r="G70" s="242">
        <f t="shared" si="20"/>
        <v>2620000</v>
      </c>
      <c r="H70" s="243">
        <f t="shared" si="20"/>
        <v>5</v>
      </c>
      <c r="I70" s="235">
        <f t="shared" si="20"/>
        <v>1364516.54</v>
      </c>
    </row>
    <row r="71" spans="1:9" s="32" customFormat="1" ht="21" customHeight="1" thickBot="1" thickTop="1">
      <c r="A71" s="175">
        <v>75</v>
      </c>
      <c r="B71" s="176" t="s">
        <v>132</v>
      </c>
      <c r="C71" s="198">
        <f>SUM(C70,C64,C60,C57,C50,C47,C41,C36,C31,C25,C20,C16,C9)</f>
        <v>123</v>
      </c>
      <c r="D71" s="215">
        <f aca="true" t="shared" si="21" ref="D71:I71">SUM(D70,D64,D60,D57,D50,D47,D41,D36,D31,D25,D20,D16,D9)</f>
        <v>36550540.35</v>
      </c>
      <c r="E71" s="198">
        <f t="shared" si="21"/>
        <v>79</v>
      </c>
      <c r="F71" s="215">
        <f t="shared" si="21"/>
        <v>25760855.349999998</v>
      </c>
      <c r="G71" s="198">
        <f t="shared" si="21"/>
        <v>23816000</v>
      </c>
      <c r="H71" s="198">
        <f t="shared" si="21"/>
        <v>44</v>
      </c>
      <c r="I71" s="227">
        <f t="shared" si="21"/>
        <v>10789685.000000002</v>
      </c>
    </row>
  </sheetData>
  <mergeCells count="19">
    <mergeCell ref="A9:B9"/>
    <mergeCell ref="A16:B16"/>
    <mergeCell ref="A20:B20"/>
    <mergeCell ref="A25:B25"/>
    <mergeCell ref="A64:B64"/>
    <mergeCell ref="A31:B31"/>
    <mergeCell ref="A36:B36"/>
    <mergeCell ref="A41:B41"/>
    <mergeCell ref="A47:B47"/>
    <mergeCell ref="H3:I3"/>
    <mergeCell ref="C3:D3"/>
    <mergeCell ref="A1:I1"/>
    <mergeCell ref="A70:B70"/>
    <mergeCell ref="A3:A4"/>
    <mergeCell ref="B3:B4"/>
    <mergeCell ref="E3:G3"/>
    <mergeCell ref="A50:B50"/>
    <mergeCell ref="A57:B57"/>
    <mergeCell ref="A60:B60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workbookViewId="0" topLeftCell="A1">
      <selection activeCell="A1" sqref="A1:IV1"/>
    </sheetView>
  </sheetViews>
  <sheetFormatPr defaultColWidth="9.140625" defaultRowHeight="12.75" outlineLevelCol="1"/>
  <cols>
    <col min="1" max="1" width="4.140625" style="52" customWidth="1"/>
    <col min="2" max="2" width="25.8515625" style="21" customWidth="1"/>
    <col min="3" max="3" width="17.57421875" style="21" customWidth="1" outlineLevel="1"/>
    <col min="4" max="4" width="33.7109375" style="21" customWidth="1" outlineLevel="1"/>
    <col min="5" max="5" width="12.00390625" style="21" customWidth="1" outlineLevel="1"/>
    <col min="6" max="6" width="15.7109375" style="21" customWidth="1" outlineLevel="1"/>
    <col min="7" max="7" width="14.140625" style="21" customWidth="1"/>
    <col min="8" max="8" width="12.140625" style="31" customWidth="1"/>
    <col min="9" max="9" width="14.421875" style="31" customWidth="1"/>
    <col min="10" max="10" width="10.8515625" style="31" customWidth="1"/>
    <col min="11" max="16384" width="9.140625" style="21" customWidth="1"/>
  </cols>
  <sheetData>
    <row r="1" spans="1:11" s="7" customFormat="1" ht="18.75" customHeight="1">
      <c r="A1" s="248" t="s">
        <v>66</v>
      </c>
      <c r="B1" s="249"/>
      <c r="C1" s="249"/>
      <c r="D1" s="249"/>
      <c r="E1" s="249"/>
      <c r="F1" s="249"/>
      <c r="G1" s="249"/>
      <c r="H1" s="249"/>
      <c r="I1" s="249"/>
      <c r="J1" s="249"/>
      <c r="K1" s="6"/>
    </row>
    <row r="2" spans="1:11" s="7" customFormat="1" ht="18.75" customHeight="1" thickBot="1">
      <c r="A2" s="91"/>
      <c r="B2" s="92"/>
      <c r="C2" s="92"/>
      <c r="D2" s="92"/>
      <c r="E2" s="92"/>
      <c r="F2" s="92"/>
      <c r="G2" s="92"/>
      <c r="H2" s="93"/>
      <c r="I2" s="150"/>
      <c r="J2" s="150" t="s">
        <v>50</v>
      </c>
      <c r="K2" s="6"/>
    </row>
    <row r="3" spans="1:10" s="14" customFormat="1" ht="46.5" customHeight="1">
      <c r="A3" s="95" t="s">
        <v>360</v>
      </c>
      <c r="B3" s="96" t="s">
        <v>244</v>
      </c>
      <c r="C3" s="96" t="s">
        <v>245</v>
      </c>
      <c r="D3" s="96" t="s">
        <v>544</v>
      </c>
      <c r="E3" s="96" t="s">
        <v>545</v>
      </c>
      <c r="F3" s="96" t="s">
        <v>546</v>
      </c>
      <c r="G3" s="97" t="s">
        <v>548</v>
      </c>
      <c r="H3" s="98" t="s">
        <v>275</v>
      </c>
      <c r="I3" s="98" t="s">
        <v>477</v>
      </c>
      <c r="J3" s="99" t="s">
        <v>478</v>
      </c>
    </row>
    <row r="4" spans="1:10" s="59" customFormat="1" ht="27.75" customHeight="1">
      <c r="A4" s="136" t="s">
        <v>276</v>
      </c>
      <c r="B4" s="76"/>
      <c r="C4" s="77"/>
      <c r="D4" s="77"/>
      <c r="E4" s="77"/>
      <c r="F4" s="77"/>
      <c r="G4" s="78"/>
      <c r="H4" s="79"/>
      <c r="I4" s="88"/>
      <c r="J4" s="100"/>
    </row>
    <row r="5" spans="1:10" s="24" customFormat="1" ht="18" customHeight="1">
      <c r="A5" s="101" t="s">
        <v>374</v>
      </c>
      <c r="B5" s="80"/>
      <c r="C5" s="81"/>
      <c r="D5" s="81"/>
      <c r="E5" s="81"/>
      <c r="F5" s="81"/>
      <c r="G5" s="82"/>
      <c r="H5" s="83"/>
      <c r="I5" s="33"/>
      <c r="J5" s="102"/>
    </row>
    <row r="6" spans="1:10" ht="53.25" customHeight="1">
      <c r="A6" s="103">
        <v>1</v>
      </c>
      <c r="B6" s="2" t="s">
        <v>602</v>
      </c>
      <c r="C6" s="2" t="s">
        <v>602</v>
      </c>
      <c r="D6" s="2" t="s">
        <v>603</v>
      </c>
      <c r="E6" s="2" t="s">
        <v>256</v>
      </c>
      <c r="F6" s="2" t="s">
        <v>604</v>
      </c>
      <c r="G6" s="9">
        <v>299524</v>
      </c>
      <c r="H6" s="16">
        <v>245000</v>
      </c>
      <c r="I6" s="16">
        <f>H6*50%</f>
        <v>122500</v>
      </c>
      <c r="J6" s="104">
        <f>H6*50%</f>
        <v>122500</v>
      </c>
    </row>
    <row r="7" spans="1:10" s="29" customFormat="1" ht="16.5" customHeight="1">
      <c r="A7" s="105"/>
      <c r="B7" s="25" t="s">
        <v>74</v>
      </c>
      <c r="C7" s="25"/>
      <c r="D7" s="25"/>
      <c r="E7" s="25"/>
      <c r="F7" s="25"/>
      <c r="G7" s="26">
        <f>SUM(G6)</f>
        <v>299524</v>
      </c>
      <c r="H7" s="27">
        <f>SUM(H6)</f>
        <v>245000</v>
      </c>
      <c r="I7" s="27">
        <f>SUM(I6)</f>
        <v>122500</v>
      </c>
      <c r="J7" s="106">
        <f>SUM(J6)</f>
        <v>122500</v>
      </c>
    </row>
    <row r="8" spans="1:10" s="24" customFormat="1" ht="18" customHeight="1">
      <c r="A8" s="107" t="s">
        <v>375</v>
      </c>
      <c r="B8" s="84"/>
      <c r="C8" s="85"/>
      <c r="D8" s="85"/>
      <c r="E8" s="85"/>
      <c r="F8" s="85"/>
      <c r="G8" s="86"/>
      <c r="H8" s="87"/>
      <c r="I8" s="30"/>
      <c r="J8" s="108"/>
    </row>
    <row r="9" spans="1:10" ht="25.5">
      <c r="A9" s="103">
        <v>1</v>
      </c>
      <c r="B9" s="2" t="s">
        <v>27</v>
      </c>
      <c r="C9" s="2" t="s">
        <v>549</v>
      </c>
      <c r="D9" s="2" t="s">
        <v>89</v>
      </c>
      <c r="E9" s="2" t="s">
        <v>22</v>
      </c>
      <c r="F9" s="2" t="s">
        <v>28</v>
      </c>
      <c r="G9" s="9">
        <v>216000</v>
      </c>
      <c r="H9" s="15">
        <v>181000</v>
      </c>
      <c r="I9" s="16">
        <f>H9*50%</f>
        <v>90500</v>
      </c>
      <c r="J9" s="104">
        <f>H9*50%</f>
        <v>90500</v>
      </c>
    </row>
    <row r="10" spans="1:10" s="29" customFormat="1" ht="16.5" customHeight="1">
      <c r="A10" s="105"/>
      <c r="B10" s="25" t="s">
        <v>75</v>
      </c>
      <c r="C10" s="25"/>
      <c r="D10" s="25"/>
      <c r="E10" s="25"/>
      <c r="F10" s="25"/>
      <c r="G10" s="26">
        <f>SUM(G9)</f>
        <v>216000</v>
      </c>
      <c r="H10" s="27">
        <f>SUM(H9)</f>
        <v>181000</v>
      </c>
      <c r="I10" s="27">
        <f>SUM(I9)</f>
        <v>90500</v>
      </c>
      <c r="J10" s="106">
        <f>SUM(J9)</f>
        <v>90500</v>
      </c>
    </row>
    <row r="11" spans="1:10" s="24" customFormat="1" ht="18" customHeight="1">
      <c r="A11" s="107" t="s">
        <v>376</v>
      </c>
      <c r="B11" s="84"/>
      <c r="C11" s="85"/>
      <c r="D11" s="85"/>
      <c r="E11" s="85"/>
      <c r="F11" s="85"/>
      <c r="G11" s="86"/>
      <c r="H11" s="87"/>
      <c r="I11" s="30"/>
      <c r="J11" s="108"/>
    </row>
    <row r="12" spans="1:10" ht="25.5">
      <c r="A12" s="109">
        <v>1</v>
      </c>
      <c r="B12" s="34" t="s">
        <v>16</v>
      </c>
      <c r="C12" s="34" t="s">
        <v>572</v>
      </c>
      <c r="D12" s="34" t="s">
        <v>573</v>
      </c>
      <c r="E12" s="34" t="s">
        <v>22</v>
      </c>
      <c r="F12" s="34" t="s">
        <v>574</v>
      </c>
      <c r="G12" s="35">
        <v>291049</v>
      </c>
      <c r="H12" s="36">
        <v>280000</v>
      </c>
      <c r="I12" s="37">
        <f>H12*50%</f>
        <v>140000</v>
      </c>
      <c r="J12" s="110">
        <f>H12*50%</f>
        <v>140000</v>
      </c>
    </row>
    <row r="13" spans="1:10" s="29" customFormat="1" ht="16.5" customHeight="1" thickBot="1">
      <c r="A13" s="105"/>
      <c r="B13" s="25" t="s">
        <v>76</v>
      </c>
      <c r="C13" s="25"/>
      <c r="D13" s="25"/>
      <c r="E13" s="25"/>
      <c r="F13" s="25"/>
      <c r="G13" s="26">
        <f>SUM(G12)</f>
        <v>291049</v>
      </c>
      <c r="H13" s="27">
        <f>SUM(H12)</f>
        <v>280000</v>
      </c>
      <c r="I13" s="27">
        <f>SUM(I12)</f>
        <v>140000</v>
      </c>
      <c r="J13" s="106">
        <f>SUM(J12)</f>
        <v>140000</v>
      </c>
    </row>
    <row r="14" spans="1:10" s="32" customFormat="1" ht="20.25" customHeight="1" thickBot="1">
      <c r="A14" s="263" t="s">
        <v>277</v>
      </c>
      <c r="B14" s="264"/>
      <c r="C14" s="151"/>
      <c r="D14" s="151"/>
      <c r="E14" s="151"/>
      <c r="F14" s="151"/>
      <c r="G14" s="152">
        <f>SUM(G13,G10,G7)</f>
        <v>806573</v>
      </c>
      <c r="H14" s="155">
        <f>SUM(H13,H10,H7)</f>
        <v>706000</v>
      </c>
      <c r="I14" s="155">
        <f>SUM(I13,I10,I7)</f>
        <v>353000</v>
      </c>
      <c r="J14" s="156">
        <f>SUM(J13,J10,J7)</f>
        <v>353000</v>
      </c>
    </row>
    <row r="15" spans="1:10" s="59" customFormat="1" ht="27.75" customHeight="1">
      <c r="A15" s="111" t="s">
        <v>278</v>
      </c>
      <c r="B15" s="60"/>
      <c r="C15" s="61"/>
      <c r="D15" s="61"/>
      <c r="E15" s="61"/>
      <c r="F15" s="61"/>
      <c r="G15" s="62"/>
      <c r="H15" s="63"/>
      <c r="I15" s="89"/>
      <c r="J15" s="112"/>
    </row>
    <row r="16" spans="1:10" s="24" customFormat="1" ht="18" customHeight="1">
      <c r="A16" s="101" t="s">
        <v>377</v>
      </c>
      <c r="B16" s="80"/>
      <c r="C16" s="81"/>
      <c r="D16" s="81"/>
      <c r="E16" s="81"/>
      <c r="F16" s="81"/>
      <c r="G16" s="82"/>
      <c r="H16" s="83"/>
      <c r="I16" s="33"/>
      <c r="J16" s="102"/>
    </row>
    <row r="17" spans="1:10" ht="38.25">
      <c r="A17" s="103">
        <v>1</v>
      </c>
      <c r="B17" s="2" t="s">
        <v>220</v>
      </c>
      <c r="C17" s="2" t="s">
        <v>220</v>
      </c>
      <c r="D17" s="2" t="s">
        <v>221</v>
      </c>
      <c r="E17" s="2" t="s">
        <v>25</v>
      </c>
      <c r="F17" s="2" t="s">
        <v>222</v>
      </c>
      <c r="G17" s="9">
        <v>176082.17</v>
      </c>
      <c r="H17" s="15">
        <v>164000</v>
      </c>
      <c r="I17" s="16">
        <f aca="true" t="shared" si="0" ref="I17:I32">H17*50%</f>
        <v>82000</v>
      </c>
      <c r="J17" s="104">
        <f aca="true" t="shared" si="1" ref="J17:J32">H17*50%</f>
        <v>82000</v>
      </c>
    </row>
    <row r="18" spans="1:10" ht="38.25">
      <c r="A18" s="103">
        <v>2</v>
      </c>
      <c r="B18" s="2" t="s">
        <v>252</v>
      </c>
      <c r="C18" s="2" t="s">
        <v>253</v>
      </c>
      <c r="D18" s="2" t="s">
        <v>254</v>
      </c>
      <c r="E18" s="2" t="s">
        <v>25</v>
      </c>
      <c r="F18" s="2" t="s">
        <v>255</v>
      </c>
      <c r="G18" s="9">
        <v>299999.61</v>
      </c>
      <c r="H18" s="16">
        <v>290000</v>
      </c>
      <c r="I18" s="16">
        <f t="shared" si="0"/>
        <v>145000</v>
      </c>
      <c r="J18" s="104">
        <f t="shared" si="1"/>
        <v>145000</v>
      </c>
    </row>
    <row r="19" spans="1:10" s="29" customFormat="1" ht="16.5" customHeight="1">
      <c r="A19" s="105"/>
      <c r="B19" s="25" t="s">
        <v>77</v>
      </c>
      <c r="C19" s="25"/>
      <c r="D19" s="25"/>
      <c r="E19" s="25"/>
      <c r="F19" s="25"/>
      <c r="G19" s="26">
        <f>SUM(G17:G18)</f>
        <v>476081.78</v>
      </c>
      <c r="H19" s="27">
        <f>SUM(H17:H18)</f>
        <v>454000</v>
      </c>
      <c r="I19" s="27">
        <f>SUM(I17:I18)</f>
        <v>227000</v>
      </c>
      <c r="J19" s="106">
        <f>SUM(J17:J18)</f>
        <v>227000</v>
      </c>
    </row>
    <row r="20" spans="1:10" s="24" customFormat="1" ht="18" customHeight="1">
      <c r="A20" s="107" t="s">
        <v>378</v>
      </c>
      <c r="B20" s="84"/>
      <c r="C20" s="85"/>
      <c r="D20" s="85"/>
      <c r="E20" s="85"/>
      <c r="F20" s="85"/>
      <c r="G20" s="86"/>
      <c r="H20" s="87"/>
      <c r="I20" s="30"/>
      <c r="J20" s="108"/>
    </row>
    <row r="21" spans="1:10" ht="51">
      <c r="A21" s="103">
        <v>1</v>
      </c>
      <c r="B21" s="2" t="s">
        <v>92</v>
      </c>
      <c r="C21" s="2" t="s">
        <v>93</v>
      </c>
      <c r="D21" s="2" t="s">
        <v>94</v>
      </c>
      <c r="E21" s="2" t="s">
        <v>550</v>
      </c>
      <c r="F21" s="2" t="s">
        <v>144</v>
      </c>
      <c r="G21" s="9">
        <v>153740</v>
      </c>
      <c r="H21" s="15">
        <v>145000</v>
      </c>
      <c r="I21" s="16">
        <f t="shared" si="0"/>
        <v>72500</v>
      </c>
      <c r="J21" s="104">
        <f t="shared" si="1"/>
        <v>72500</v>
      </c>
    </row>
    <row r="22" spans="1:10" s="29" customFormat="1" ht="16.5" customHeight="1">
      <c r="A22" s="105"/>
      <c r="B22" s="25" t="s">
        <v>78</v>
      </c>
      <c r="C22" s="25"/>
      <c r="D22" s="25"/>
      <c r="E22" s="25"/>
      <c r="F22" s="25"/>
      <c r="G22" s="26">
        <f>SUM(G21)</f>
        <v>153740</v>
      </c>
      <c r="H22" s="27">
        <f>SUM(H21)</f>
        <v>145000</v>
      </c>
      <c r="I22" s="27">
        <f>SUM(I21)</f>
        <v>72500</v>
      </c>
      <c r="J22" s="106">
        <f>SUM(J21)</f>
        <v>72500</v>
      </c>
    </row>
    <row r="23" spans="1:10" s="24" customFormat="1" ht="18" customHeight="1">
      <c r="A23" s="107" t="s">
        <v>379</v>
      </c>
      <c r="B23" s="84"/>
      <c r="C23" s="85"/>
      <c r="D23" s="85"/>
      <c r="E23" s="85"/>
      <c r="F23" s="85"/>
      <c r="G23" s="86"/>
      <c r="H23" s="87"/>
      <c r="I23" s="30"/>
      <c r="J23" s="108"/>
    </row>
    <row r="24" spans="1:10" ht="51">
      <c r="A24" s="103">
        <v>1</v>
      </c>
      <c r="B24" s="2" t="s">
        <v>517</v>
      </c>
      <c r="C24" s="2" t="s">
        <v>517</v>
      </c>
      <c r="D24" s="2" t="s">
        <v>518</v>
      </c>
      <c r="E24" s="2" t="s">
        <v>552</v>
      </c>
      <c r="F24" s="2" t="s">
        <v>303</v>
      </c>
      <c r="G24" s="9">
        <v>296405</v>
      </c>
      <c r="H24" s="15">
        <v>278000</v>
      </c>
      <c r="I24" s="16">
        <f t="shared" si="0"/>
        <v>139000</v>
      </c>
      <c r="J24" s="104">
        <f t="shared" si="1"/>
        <v>139000</v>
      </c>
    </row>
    <row r="25" spans="1:10" s="29" customFormat="1" ht="16.5" customHeight="1">
      <c r="A25" s="105"/>
      <c r="B25" s="25" t="s">
        <v>439</v>
      </c>
      <c r="C25" s="25"/>
      <c r="D25" s="25"/>
      <c r="E25" s="25"/>
      <c r="F25" s="25"/>
      <c r="G25" s="26">
        <f>SUM(G24)</f>
        <v>296405</v>
      </c>
      <c r="H25" s="27">
        <f>SUM(H24)</f>
        <v>278000</v>
      </c>
      <c r="I25" s="27">
        <f>SUM(I24)</f>
        <v>139000</v>
      </c>
      <c r="J25" s="106">
        <f>SUM(J24)</f>
        <v>139000</v>
      </c>
    </row>
    <row r="26" spans="1:10" s="24" customFormat="1" ht="18" customHeight="1">
      <c r="A26" s="107" t="s">
        <v>380</v>
      </c>
      <c r="B26" s="84"/>
      <c r="C26" s="85"/>
      <c r="D26" s="85"/>
      <c r="E26" s="85"/>
      <c r="F26" s="85"/>
      <c r="G26" s="86"/>
      <c r="H26" s="87"/>
      <c r="I26" s="30"/>
      <c r="J26" s="108"/>
    </row>
    <row r="27" spans="1:10" ht="41.25" customHeight="1">
      <c r="A27" s="103">
        <v>1</v>
      </c>
      <c r="B27" s="2" t="s">
        <v>240</v>
      </c>
      <c r="C27" s="2" t="s">
        <v>241</v>
      </c>
      <c r="D27" s="2" t="s">
        <v>242</v>
      </c>
      <c r="E27" s="2" t="s">
        <v>550</v>
      </c>
      <c r="F27" s="2" t="s">
        <v>243</v>
      </c>
      <c r="G27" s="9">
        <v>281466.87</v>
      </c>
      <c r="H27" s="15">
        <v>206000</v>
      </c>
      <c r="I27" s="16">
        <f t="shared" si="0"/>
        <v>103000</v>
      </c>
      <c r="J27" s="104">
        <f t="shared" si="1"/>
        <v>103000</v>
      </c>
    </row>
    <row r="28" spans="1:10" s="29" customFormat="1" ht="16.5" customHeight="1">
      <c r="A28" s="105"/>
      <c r="B28" s="25" t="s">
        <v>440</v>
      </c>
      <c r="C28" s="25"/>
      <c r="D28" s="25"/>
      <c r="E28" s="25"/>
      <c r="F28" s="25"/>
      <c r="G28" s="26">
        <f>SUM(G27)</f>
        <v>281466.87</v>
      </c>
      <c r="H28" s="27">
        <f>SUM(H27)</f>
        <v>206000</v>
      </c>
      <c r="I28" s="27">
        <f>SUM(I27)</f>
        <v>103000</v>
      </c>
      <c r="J28" s="106">
        <f>SUM(J27)</f>
        <v>103000</v>
      </c>
    </row>
    <row r="29" spans="1:10" s="24" customFormat="1" ht="18" customHeight="1">
      <c r="A29" s="107" t="s">
        <v>381</v>
      </c>
      <c r="B29" s="84"/>
      <c r="C29" s="85"/>
      <c r="D29" s="85"/>
      <c r="E29" s="85"/>
      <c r="F29" s="85"/>
      <c r="G29" s="86"/>
      <c r="H29" s="87"/>
      <c r="I29" s="30"/>
      <c r="J29" s="108"/>
    </row>
    <row r="30" spans="1:10" ht="51">
      <c r="A30" s="103">
        <v>1</v>
      </c>
      <c r="B30" s="2" t="s">
        <v>32</v>
      </c>
      <c r="C30" s="2" t="s">
        <v>179</v>
      </c>
      <c r="D30" s="2" t="s">
        <v>180</v>
      </c>
      <c r="E30" s="2" t="s">
        <v>22</v>
      </c>
      <c r="F30" s="2" t="s">
        <v>181</v>
      </c>
      <c r="G30" s="9">
        <v>299000</v>
      </c>
      <c r="H30" s="22">
        <v>299000</v>
      </c>
      <c r="I30" s="16">
        <f t="shared" si="0"/>
        <v>149500</v>
      </c>
      <c r="J30" s="104">
        <f t="shared" si="1"/>
        <v>149500</v>
      </c>
    </row>
    <row r="31" spans="1:10" ht="27" customHeight="1">
      <c r="A31" s="103">
        <v>2</v>
      </c>
      <c r="B31" s="2" t="s">
        <v>368</v>
      </c>
      <c r="C31" s="2" t="s">
        <v>549</v>
      </c>
      <c r="D31" s="2" t="s">
        <v>337</v>
      </c>
      <c r="E31" s="2" t="s">
        <v>256</v>
      </c>
      <c r="F31" s="2" t="s">
        <v>369</v>
      </c>
      <c r="G31" s="10">
        <v>298000</v>
      </c>
      <c r="H31" s="20">
        <v>253000</v>
      </c>
      <c r="I31" s="16">
        <f t="shared" si="0"/>
        <v>126500</v>
      </c>
      <c r="J31" s="104">
        <f t="shared" si="1"/>
        <v>126500</v>
      </c>
    </row>
    <row r="32" spans="1:10" ht="76.5">
      <c r="A32" s="103">
        <v>3</v>
      </c>
      <c r="B32" s="2" t="s">
        <v>115</v>
      </c>
      <c r="C32" s="2" t="s">
        <v>466</v>
      </c>
      <c r="D32" s="2" t="s">
        <v>467</v>
      </c>
      <c r="E32" s="2" t="s">
        <v>24</v>
      </c>
      <c r="F32" s="2" t="s">
        <v>468</v>
      </c>
      <c r="G32" s="9">
        <v>299927</v>
      </c>
      <c r="H32" s="22">
        <v>295000</v>
      </c>
      <c r="I32" s="16">
        <f t="shared" si="0"/>
        <v>147500</v>
      </c>
      <c r="J32" s="104">
        <f t="shared" si="1"/>
        <v>147500</v>
      </c>
    </row>
    <row r="33" spans="1:10" s="29" customFormat="1" ht="16.5" customHeight="1" thickBot="1">
      <c r="A33" s="113"/>
      <c r="B33" s="38" t="s">
        <v>79</v>
      </c>
      <c r="C33" s="38"/>
      <c r="D33" s="38"/>
      <c r="E33" s="38"/>
      <c r="F33" s="38"/>
      <c r="G33" s="39">
        <f>SUM(G30:G32)</f>
        <v>896927</v>
      </c>
      <c r="H33" s="40">
        <f>SUM(H30:H32)</f>
        <v>847000</v>
      </c>
      <c r="I33" s="40">
        <f>SUM(I30:I32)</f>
        <v>423500</v>
      </c>
      <c r="J33" s="114">
        <f>SUM(J30:J32)</f>
        <v>423500</v>
      </c>
    </row>
    <row r="34" spans="1:10" s="32" customFormat="1" ht="20.25" customHeight="1" thickBot="1">
      <c r="A34" s="263" t="s">
        <v>279</v>
      </c>
      <c r="B34" s="264"/>
      <c r="C34" s="151"/>
      <c r="D34" s="151"/>
      <c r="E34" s="151"/>
      <c r="F34" s="151"/>
      <c r="G34" s="152">
        <f>SUM(G33,G28,G25,G22,G19)</f>
        <v>2104620.6500000004</v>
      </c>
      <c r="H34" s="155">
        <f>SUM(H33,H28,H25,H22,H19)</f>
        <v>1930000</v>
      </c>
      <c r="I34" s="155">
        <f>SUM(I33,I28,I25,I22,I19)</f>
        <v>965000</v>
      </c>
      <c r="J34" s="156">
        <f>SUM(J33,J28,J25,J22,J19)</f>
        <v>965000</v>
      </c>
    </row>
    <row r="35" spans="1:10" s="59" customFormat="1" ht="27.75" customHeight="1">
      <c r="A35" s="111" t="s">
        <v>280</v>
      </c>
      <c r="B35" s="64"/>
      <c r="C35" s="61"/>
      <c r="D35" s="61"/>
      <c r="E35" s="61"/>
      <c r="F35" s="61"/>
      <c r="G35" s="62"/>
      <c r="H35" s="63"/>
      <c r="I35" s="89"/>
      <c r="J35" s="112"/>
    </row>
    <row r="36" spans="1:10" s="24" customFormat="1" ht="18" customHeight="1">
      <c r="A36" s="101" t="s">
        <v>382</v>
      </c>
      <c r="B36" s="80"/>
      <c r="C36" s="81"/>
      <c r="D36" s="81"/>
      <c r="E36" s="81"/>
      <c r="F36" s="81"/>
      <c r="G36" s="82"/>
      <c r="H36" s="83"/>
      <c r="I36" s="33"/>
      <c r="J36" s="102"/>
    </row>
    <row r="37" spans="1:10" ht="38.25">
      <c r="A37" s="103">
        <v>1</v>
      </c>
      <c r="B37" s="2" t="s">
        <v>483</v>
      </c>
      <c r="C37" s="2" t="s">
        <v>484</v>
      </c>
      <c r="D37" s="2" t="s">
        <v>485</v>
      </c>
      <c r="E37" s="2" t="s">
        <v>22</v>
      </c>
      <c r="F37" s="2" t="s">
        <v>486</v>
      </c>
      <c r="G37" s="9">
        <v>292883</v>
      </c>
      <c r="H37" s="15">
        <v>292000</v>
      </c>
      <c r="I37" s="16">
        <f>H37*50%</f>
        <v>146000</v>
      </c>
      <c r="J37" s="104">
        <f>H37*50%</f>
        <v>146000</v>
      </c>
    </row>
    <row r="38" spans="1:10" ht="28.5" customHeight="1">
      <c r="A38" s="103">
        <v>2</v>
      </c>
      <c r="B38" s="2" t="s">
        <v>491</v>
      </c>
      <c r="C38" s="2" t="s">
        <v>549</v>
      </c>
      <c r="D38" s="2" t="s">
        <v>492</v>
      </c>
      <c r="E38" s="2" t="s">
        <v>569</v>
      </c>
      <c r="F38" s="2" t="s">
        <v>493</v>
      </c>
      <c r="G38" s="9">
        <v>102655.91</v>
      </c>
      <c r="H38" s="16">
        <v>102000</v>
      </c>
      <c r="I38" s="16">
        <f>H38*50%</f>
        <v>51000</v>
      </c>
      <c r="J38" s="104">
        <f>H38*50%</f>
        <v>51000</v>
      </c>
    </row>
    <row r="39" spans="1:10" ht="51">
      <c r="A39" s="103">
        <v>3</v>
      </c>
      <c r="B39" s="5" t="s">
        <v>370</v>
      </c>
      <c r="C39" s="5" t="s">
        <v>549</v>
      </c>
      <c r="D39" s="5" t="s">
        <v>371</v>
      </c>
      <c r="E39" s="5" t="s">
        <v>25</v>
      </c>
      <c r="F39" s="5" t="s">
        <v>372</v>
      </c>
      <c r="G39" s="12">
        <v>232000</v>
      </c>
      <c r="H39" s="15">
        <v>200000</v>
      </c>
      <c r="I39" s="16">
        <f>H39*50%</f>
        <v>100000</v>
      </c>
      <c r="J39" s="104">
        <f>H39*50%</f>
        <v>100000</v>
      </c>
    </row>
    <row r="40" spans="1:10" s="29" customFormat="1" ht="16.5" customHeight="1">
      <c r="A40" s="105"/>
      <c r="B40" s="25" t="s">
        <v>80</v>
      </c>
      <c r="C40" s="25"/>
      <c r="D40" s="25"/>
      <c r="E40" s="25"/>
      <c r="F40" s="25"/>
      <c r="G40" s="26">
        <f>SUM(G37:G39)</f>
        <v>627538.91</v>
      </c>
      <c r="H40" s="28">
        <f>SUM(H37:H39)</f>
        <v>594000</v>
      </c>
      <c r="I40" s="28">
        <f>SUM(I37:I39)</f>
        <v>297000</v>
      </c>
      <c r="J40" s="115">
        <f>SUM(J37:J39)</f>
        <v>297000</v>
      </c>
    </row>
    <row r="41" spans="1:10" s="24" customFormat="1" ht="18" customHeight="1">
      <c r="A41" s="107" t="s">
        <v>383</v>
      </c>
      <c r="B41" s="84"/>
      <c r="C41" s="85"/>
      <c r="D41" s="85"/>
      <c r="E41" s="85"/>
      <c r="F41" s="85"/>
      <c r="G41" s="86"/>
      <c r="H41" s="87"/>
      <c r="I41" s="30"/>
      <c r="J41" s="108"/>
    </row>
    <row r="42" spans="1:10" ht="25.5">
      <c r="A42" s="103">
        <v>1</v>
      </c>
      <c r="B42" s="2" t="s">
        <v>344</v>
      </c>
      <c r="C42" s="2" t="s">
        <v>549</v>
      </c>
      <c r="D42" s="2" t="s">
        <v>345</v>
      </c>
      <c r="E42" s="2" t="s">
        <v>22</v>
      </c>
      <c r="F42" s="2" t="s">
        <v>346</v>
      </c>
      <c r="G42" s="9">
        <v>299000</v>
      </c>
      <c r="H42" s="15">
        <v>270000</v>
      </c>
      <c r="I42" s="16">
        <f>H42*50%</f>
        <v>135000</v>
      </c>
      <c r="J42" s="104">
        <f>H42*50%</f>
        <v>135000</v>
      </c>
    </row>
    <row r="43" spans="1:10" s="29" customFormat="1" ht="16.5" customHeight="1" thickBot="1">
      <c r="A43" s="113"/>
      <c r="B43" s="38" t="s">
        <v>441</v>
      </c>
      <c r="C43" s="38"/>
      <c r="D43" s="38"/>
      <c r="E43" s="38"/>
      <c r="F43" s="38"/>
      <c r="G43" s="39">
        <f>SUM(G42)</f>
        <v>299000</v>
      </c>
      <c r="H43" s="51">
        <f>SUM(H42)</f>
        <v>270000</v>
      </c>
      <c r="I43" s="51">
        <f>SUM(I42)</f>
        <v>135000</v>
      </c>
      <c r="J43" s="116">
        <f>SUM(J42)</f>
        <v>135000</v>
      </c>
    </row>
    <row r="44" spans="1:10" s="32" customFormat="1" ht="20.25" customHeight="1" thickBot="1">
      <c r="A44" s="263" t="s">
        <v>281</v>
      </c>
      <c r="B44" s="265"/>
      <c r="C44" s="151"/>
      <c r="D44" s="151"/>
      <c r="E44" s="151"/>
      <c r="F44" s="151"/>
      <c r="G44" s="152">
        <f>SUM(G43,G40)</f>
        <v>926538.91</v>
      </c>
      <c r="H44" s="153">
        <f>SUM(H43,H40)</f>
        <v>864000</v>
      </c>
      <c r="I44" s="153">
        <f>SUM(I43,I40)</f>
        <v>432000</v>
      </c>
      <c r="J44" s="154">
        <f>SUM(J43,J40)</f>
        <v>432000</v>
      </c>
    </row>
    <row r="45" spans="1:10" s="59" customFormat="1" ht="27.75" customHeight="1">
      <c r="A45" s="117" t="s">
        <v>282</v>
      </c>
      <c r="B45" s="65"/>
      <c r="C45" s="66"/>
      <c r="D45" s="66"/>
      <c r="E45" s="66"/>
      <c r="F45" s="66"/>
      <c r="G45" s="67"/>
      <c r="H45" s="68"/>
      <c r="I45" s="90"/>
      <c r="J45" s="118"/>
    </row>
    <row r="46" spans="1:10" s="24" customFormat="1" ht="19.5" customHeight="1">
      <c r="A46" s="101" t="s">
        <v>384</v>
      </c>
      <c r="B46" s="80"/>
      <c r="C46" s="81"/>
      <c r="D46" s="81"/>
      <c r="E46" s="81"/>
      <c r="F46" s="81"/>
      <c r="G46" s="82"/>
      <c r="H46" s="83"/>
      <c r="I46" s="33"/>
      <c r="J46" s="102"/>
    </row>
    <row r="47" spans="1:10" ht="38.25">
      <c r="A47" s="103">
        <v>1</v>
      </c>
      <c r="B47" s="2" t="s">
        <v>274</v>
      </c>
      <c r="C47" s="2" t="s">
        <v>274</v>
      </c>
      <c r="D47" s="2" t="s">
        <v>116</v>
      </c>
      <c r="E47" s="2" t="s">
        <v>569</v>
      </c>
      <c r="F47" s="2" t="s">
        <v>117</v>
      </c>
      <c r="G47" s="9">
        <v>291989</v>
      </c>
      <c r="H47" s="15">
        <v>266000</v>
      </c>
      <c r="I47" s="16">
        <f>H47*50%</f>
        <v>133000</v>
      </c>
      <c r="J47" s="104">
        <f>H47*50%</f>
        <v>133000</v>
      </c>
    </row>
    <row r="48" spans="1:10" s="29" customFormat="1" ht="16.5" customHeight="1" thickBot="1">
      <c r="A48" s="113"/>
      <c r="B48" s="38" t="s">
        <v>443</v>
      </c>
      <c r="C48" s="38"/>
      <c r="D48" s="38"/>
      <c r="E48" s="38"/>
      <c r="F48" s="38"/>
      <c r="G48" s="39">
        <f>SUM(G47)</f>
        <v>291989</v>
      </c>
      <c r="H48" s="51">
        <f>SUM(H47)</f>
        <v>266000</v>
      </c>
      <c r="I48" s="51">
        <f>SUM(I47)</f>
        <v>133000</v>
      </c>
      <c r="J48" s="116">
        <f>SUM(J47)</f>
        <v>133000</v>
      </c>
    </row>
    <row r="49" spans="1:10" s="32" customFormat="1" ht="20.25" customHeight="1" thickBot="1">
      <c r="A49" s="263" t="s">
        <v>283</v>
      </c>
      <c r="B49" s="264"/>
      <c r="C49" s="151"/>
      <c r="D49" s="151"/>
      <c r="E49" s="151"/>
      <c r="F49" s="151"/>
      <c r="G49" s="152">
        <f>SUM(G47)</f>
        <v>291989</v>
      </c>
      <c r="H49" s="155">
        <f>SUM(H47)</f>
        <v>266000</v>
      </c>
      <c r="I49" s="155">
        <f>SUM(I47)</f>
        <v>133000</v>
      </c>
      <c r="J49" s="156">
        <f>SUM(J47)</f>
        <v>133000</v>
      </c>
    </row>
    <row r="50" spans="1:10" s="59" customFormat="1" ht="27.75" customHeight="1">
      <c r="A50" s="117" t="s">
        <v>284</v>
      </c>
      <c r="B50" s="65"/>
      <c r="C50" s="66"/>
      <c r="D50" s="66"/>
      <c r="E50" s="66"/>
      <c r="F50" s="66"/>
      <c r="G50" s="67"/>
      <c r="H50" s="68"/>
      <c r="I50" s="90"/>
      <c r="J50" s="118"/>
    </row>
    <row r="51" spans="1:10" s="24" customFormat="1" ht="18" customHeight="1">
      <c r="A51" s="101" t="s">
        <v>385</v>
      </c>
      <c r="B51" s="80"/>
      <c r="C51" s="81"/>
      <c r="D51" s="81"/>
      <c r="E51" s="81"/>
      <c r="F51" s="81"/>
      <c r="G51" s="82"/>
      <c r="H51" s="83"/>
      <c r="I51" s="33"/>
      <c r="J51" s="102"/>
    </row>
    <row r="52" spans="1:10" ht="63.75">
      <c r="A52" s="103">
        <v>1</v>
      </c>
      <c r="B52" s="2" t="s">
        <v>148</v>
      </c>
      <c r="C52" s="2" t="s">
        <v>149</v>
      </c>
      <c r="D52" s="2" t="s">
        <v>150</v>
      </c>
      <c r="E52" s="2" t="s">
        <v>22</v>
      </c>
      <c r="F52" s="2" t="s">
        <v>151</v>
      </c>
      <c r="G52" s="9">
        <v>186285.93</v>
      </c>
      <c r="H52" s="15">
        <v>186000</v>
      </c>
      <c r="I52" s="16">
        <f aca="true" t="shared" si="2" ref="I52:I61">H52*50%</f>
        <v>93000</v>
      </c>
      <c r="J52" s="104">
        <f aca="true" t="shared" si="3" ref="J52:J61">H52*50%</f>
        <v>93000</v>
      </c>
    </row>
    <row r="53" spans="1:10" ht="12.75">
      <c r="A53" s="103">
        <v>2</v>
      </c>
      <c r="B53" s="2" t="s">
        <v>109</v>
      </c>
      <c r="C53" s="2" t="s">
        <v>549</v>
      </c>
      <c r="D53" s="2" t="s">
        <v>89</v>
      </c>
      <c r="E53" s="2" t="s">
        <v>22</v>
      </c>
      <c r="F53" s="2" t="s">
        <v>608</v>
      </c>
      <c r="G53" s="9">
        <v>300000</v>
      </c>
      <c r="H53" s="15">
        <v>295000</v>
      </c>
      <c r="I53" s="16">
        <f t="shared" si="2"/>
        <v>147500</v>
      </c>
      <c r="J53" s="104">
        <f t="shared" si="3"/>
        <v>147500</v>
      </c>
    </row>
    <row r="54" spans="1:10" ht="28.5" customHeight="1">
      <c r="A54" s="103">
        <v>3</v>
      </c>
      <c r="B54" s="2" t="s">
        <v>165</v>
      </c>
      <c r="C54" s="2" t="s">
        <v>549</v>
      </c>
      <c r="D54" s="2" t="s">
        <v>337</v>
      </c>
      <c r="E54" s="2" t="s">
        <v>256</v>
      </c>
      <c r="F54" s="2" t="s">
        <v>166</v>
      </c>
      <c r="G54" s="9">
        <v>89032</v>
      </c>
      <c r="H54" s="15">
        <v>89000</v>
      </c>
      <c r="I54" s="16">
        <f t="shared" si="2"/>
        <v>44500</v>
      </c>
      <c r="J54" s="104">
        <f t="shared" si="3"/>
        <v>44500</v>
      </c>
    </row>
    <row r="55" spans="1:10" ht="51">
      <c r="A55" s="103">
        <v>4</v>
      </c>
      <c r="B55" s="2" t="s">
        <v>162</v>
      </c>
      <c r="C55" s="2" t="s">
        <v>549</v>
      </c>
      <c r="D55" s="2" t="s">
        <v>163</v>
      </c>
      <c r="E55" s="2" t="s">
        <v>259</v>
      </c>
      <c r="F55" s="2" t="s">
        <v>164</v>
      </c>
      <c r="G55" s="9">
        <v>298416</v>
      </c>
      <c r="H55" s="15">
        <v>271000</v>
      </c>
      <c r="I55" s="16">
        <f t="shared" si="2"/>
        <v>135500</v>
      </c>
      <c r="J55" s="104">
        <f t="shared" si="3"/>
        <v>135500</v>
      </c>
    </row>
    <row r="56" spans="1:10" ht="38.25">
      <c r="A56" s="103">
        <v>5</v>
      </c>
      <c r="B56" s="2" t="s">
        <v>330</v>
      </c>
      <c r="C56" s="2" t="s">
        <v>549</v>
      </c>
      <c r="D56" s="2" t="s">
        <v>331</v>
      </c>
      <c r="E56" s="2" t="s">
        <v>550</v>
      </c>
      <c r="F56" s="2" t="s">
        <v>332</v>
      </c>
      <c r="G56" s="9">
        <v>296405</v>
      </c>
      <c r="H56" s="22">
        <v>278000</v>
      </c>
      <c r="I56" s="16">
        <f t="shared" si="2"/>
        <v>139000</v>
      </c>
      <c r="J56" s="104">
        <f t="shared" si="3"/>
        <v>139000</v>
      </c>
    </row>
    <row r="57" spans="1:10" ht="25.5">
      <c r="A57" s="103">
        <v>6</v>
      </c>
      <c r="B57" s="2" t="s">
        <v>536</v>
      </c>
      <c r="C57" s="2" t="s">
        <v>537</v>
      </c>
      <c r="D57" s="2" t="s">
        <v>538</v>
      </c>
      <c r="E57" s="2" t="s">
        <v>25</v>
      </c>
      <c r="F57" s="2" t="s">
        <v>539</v>
      </c>
      <c r="G57" s="9">
        <v>220102</v>
      </c>
      <c r="H57" s="15">
        <v>198000</v>
      </c>
      <c r="I57" s="16">
        <f t="shared" si="2"/>
        <v>99000</v>
      </c>
      <c r="J57" s="104">
        <f t="shared" si="3"/>
        <v>99000</v>
      </c>
    </row>
    <row r="58" spans="1:10" s="29" customFormat="1" ht="16.5" customHeight="1">
      <c r="A58" s="157"/>
      <c r="B58" s="158" t="s">
        <v>285</v>
      </c>
      <c r="C58" s="158"/>
      <c r="D58" s="158"/>
      <c r="E58" s="158"/>
      <c r="F58" s="158"/>
      <c r="G58" s="159">
        <f>SUM(G52:G57)</f>
        <v>1390240.93</v>
      </c>
      <c r="H58" s="160">
        <f>SUM(H52:H57)</f>
        <v>1317000</v>
      </c>
      <c r="I58" s="160">
        <f>SUM(I52:I57)</f>
        <v>658500</v>
      </c>
      <c r="J58" s="161">
        <f>SUM(J52:J57)</f>
        <v>658500</v>
      </c>
    </row>
    <row r="59" spans="1:10" s="24" customFormat="1" ht="18" customHeight="1">
      <c r="A59" s="101" t="s">
        <v>386</v>
      </c>
      <c r="B59" s="80"/>
      <c r="C59" s="81"/>
      <c r="D59" s="81"/>
      <c r="E59" s="81"/>
      <c r="F59" s="81"/>
      <c r="G59" s="82"/>
      <c r="H59" s="83"/>
      <c r="I59" s="33"/>
      <c r="J59" s="102"/>
    </row>
    <row r="60" spans="1:10" ht="25.5">
      <c r="A60" s="103">
        <v>1</v>
      </c>
      <c r="B60" s="2" t="s">
        <v>112</v>
      </c>
      <c r="C60" s="2" t="s">
        <v>549</v>
      </c>
      <c r="D60" s="2" t="s">
        <v>113</v>
      </c>
      <c r="E60" s="2" t="s">
        <v>329</v>
      </c>
      <c r="F60" s="2" t="s">
        <v>114</v>
      </c>
      <c r="G60" s="9">
        <v>270455</v>
      </c>
      <c r="H60" s="16">
        <v>269000</v>
      </c>
      <c r="I60" s="16">
        <f t="shared" si="2"/>
        <v>134500</v>
      </c>
      <c r="J60" s="104">
        <f t="shared" si="3"/>
        <v>134500</v>
      </c>
    </row>
    <row r="61" spans="1:10" ht="25.5">
      <c r="A61" s="103">
        <v>2</v>
      </c>
      <c r="B61" s="2" t="s">
        <v>172</v>
      </c>
      <c r="C61" s="2" t="s">
        <v>549</v>
      </c>
      <c r="D61" s="2" t="s">
        <v>173</v>
      </c>
      <c r="E61" s="2" t="s">
        <v>560</v>
      </c>
      <c r="F61" s="2" t="s">
        <v>174</v>
      </c>
      <c r="G61" s="9">
        <v>119385</v>
      </c>
      <c r="H61" s="15">
        <v>98000</v>
      </c>
      <c r="I61" s="16">
        <f t="shared" si="2"/>
        <v>49000</v>
      </c>
      <c r="J61" s="104">
        <f t="shared" si="3"/>
        <v>49000</v>
      </c>
    </row>
    <row r="62" spans="1:10" s="29" customFormat="1" ht="16.5" customHeight="1" thickBot="1">
      <c r="A62" s="113"/>
      <c r="B62" s="38" t="s">
        <v>286</v>
      </c>
      <c r="C62" s="38"/>
      <c r="D62" s="38"/>
      <c r="E62" s="38"/>
      <c r="F62" s="38"/>
      <c r="G62" s="39">
        <f>SUM(G60:G61)</f>
        <v>389840</v>
      </c>
      <c r="H62" s="51">
        <f>SUM(H60:H61)</f>
        <v>367000</v>
      </c>
      <c r="I62" s="51">
        <f>SUM(I60:I61)</f>
        <v>183500</v>
      </c>
      <c r="J62" s="116">
        <f>SUM(J60:J61)</f>
        <v>183500</v>
      </c>
    </row>
    <row r="63" spans="1:10" s="32" customFormat="1" ht="20.25" customHeight="1" thickBot="1">
      <c r="A63" s="268" t="s">
        <v>287</v>
      </c>
      <c r="B63" s="265"/>
      <c r="C63" s="162"/>
      <c r="D63" s="162"/>
      <c r="E63" s="162"/>
      <c r="F63" s="162"/>
      <c r="G63" s="163">
        <f>SUM(G62,G58)</f>
        <v>1780080.93</v>
      </c>
      <c r="H63" s="164">
        <f>SUM(H62,H58)</f>
        <v>1684000</v>
      </c>
      <c r="I63" s="164">
        <f>SUM(I62,I58)</f>
        <v>842000</v>
      </c>
      <c r="J63" s="165">
        <f>SUM(J62,J58)</f>
        <v>842000</v>
      </c>
    </row>
    <row r="64" spans="1:10" s="59" customFormat="1" ht="27.75" customHeight="1">
      <c r="A64" s="117" t="s">
        <v>288</v>
      </c>
      <c r="B64" s="65"/>
      <c r="C64" s="66"/>
      <c r="D64" s="66"/>
      <c r="E64" s="66"/>
      <c r="F64" s="66"/>
      <c r="G64" s="67"/>
      <c r="H64" s="68"/>
      <c r="I64" s="90"/>
      <c r="J64" s="118"/>
    </row>
    <row r="65" spans="1:10" s="24" customFormat="1" ht="18" customHeight="1">
      <c r="A65" s="101" t="s">
        <v>387</v>
      </c>
      <c r="B65" s="80"/>
      <c r="C65" s="81"/>
      <c r="D65" s="81"/>
      <c r="E65" s="81"/>
      <c r="F65" s="81"/>
      <c r="G65" s="82"/>
      <c r="H65" s="83"/>
      <c r="I65" s="33"/>
      <c r="J65" s="102"/>
    </row>
    <row r="66" spans="1:10" ht="38.25">
      <c r="A66" s="103">
        <v>1</v>
      </c>
      <c r="B66" s="2" t="s">
        <v>265</v>
      </c>
      <c r="C66" s="2" t="s">
        <v>265</v>
      </c>
      <c r="D66" s="2" t="s">
        <v>266</v>
      </c>
      <c r="E66" s="2" t="s">
        <v>569</v>
      </c>
      <c r="F66" s="2" t="s">
        <v>267</v>
      </c>
      <c r="G66" s="9">
        <v>298885</v>
      </c>
      <c r="H66" s="15">
        <v>298000</v>
      </c>
      <c r="I66" s="16">
        <f>H66*50%</f>
        <v>149000</v>
      </c>
      <c r="J66" s="104">
        <f>H66*50%</f>
        <v>149000</v>
      </c>
    </row>
    <row r="67" spans="1:10" s="29" customFormat="1" ht="16.5" customHeight="1" thickBot="1">
      <c r="A67" s="113"/>
      <c r="B67" s="38" t="s">
        <v>442</v>
      </c>
      <c r="C67" s="38"/>
      <c r="D67" s="38"/>
      <c r="E67" s="38"/>
      <c r="F67" s="38"/>
      <c r="G67" s="39">
        <f aca="true" t="shared" si="4" ref="G67:J68">SUM(G66)</f>
        <v>298885</v>
      </c>
      <c r="H67" s="51">
        <f t="shared" si="4"/>
        <v>298000</v>
      </c>
      <c r="I67" s="51">
        <f t="shared" si="4"/>
        <v>149000</v>
      </c>
      <c r="J67" s="116">
        <f t="shared" si="4"/>
        <v>149000</v>
      </c>
    </row>
    <row r="68" spans="1:10" s="32" customFormat="1" ht="20.25" customHeight="1" thickBot="1">
      <c r="A68" s="263" t="s">
        <v>289</v>
      </c>
      <c r="B68" s="264"/>
      <c r="C68" s="151"/>
      <c r="D68" s="151"/>
      <c r="E68" s="151"/>
      <c r="F68" s="151"/>
      <c r="G68" s="152">
        <f t="shared" si="4"/>
        <v>298885</v>
      </c>
      <c r="H68" s="155">
        <f t="shared" si="4"/>
        <v>298000</v>
      </c>
      <c r="I68" s="155">
        <f t="shared" si="4"/>
        <v>149000</v>
      </c>
      <c r="J68" s="156">
        <f t="shared" si="4"/>
        <v>149000</v>
      </c>
    </row>
    <row r="69" spans="1:10" s="59" customFormat="1" ht="27.75" customHeight="1">
      <c r="A69" s="117" t="s">
        <v>290</v>
      </c>
      <c r="B69" s="69"/>
      <c r="C69" s="66"/>
      <c r="D69" s="66"/>
      <c r="E69" s="66"/>
      <c r="F69" s="66"/>
      <c r="G69" s="67"/>
      <c r="H69" s="68"/>
      <c r="I69" s="90"/>
      <c r="J69" s="118"/>
    </row>
    <row r="70" spans="1:10" s="24" customFormat="1" ht="18" customHeight="1">
      <c r="A70" s="101" t="s">
        <v>388</v>
      </c>
      <c r="B70" s="80"/>
      <c r="C70" s="81"/>
      <c r="D70" s="81"/>
      <c r="E70" s="81"/>
      <c r="F70" s="81"/>
      <c r="G70" s="82"/>
      <c r="H70" s="83"/>
      <c r="I70" s="33"/>
      <c r="J70" s="102"/>
    </row>
    <row r="71" spans="1:10" ht="38.25">
      <c r="A71" s="103">
        <v>1</v>
      </c>
      <c r="B71" s="2" t="s">
        <v>541</v>
      </c>
      <c r="C71" s="2" t="s">
        <v>542</v>
      </c>
      <c r="D71" s="2" t="s">
        <v>89</v>
      </c>
      <c r="E71" s="2" t="s">
        <v>22</v>
      </c>
      <c r="F71" s="2" t="s">
        <v>318</v>
      </c>
      <c r="G71" s="9">
        <v>296540</v>
      </c>
      <c r="H71" s="15">
        <v>270000</v>
      </c>
      <c r="I71" s="16">
        <f aca="true" t="shared" si="5" ref="I71:I84">H71*50%</f>
        <v>135000</v>
      </c>
      <c r="J71" s="104">
        <f aca="true" t="shared" si="6" ref="J71:J84">H71*50%</f>
        <v>135000</v>
      </c>
    </row>
    <row r="72" spans="1:10" ht="38.25">
      <c r="A72" s="103">
        <v>2</v>
      </c>
      <c r="B72" s="2" t="s">
        <v>271</v>
      </c>
      <c r="C72" s="2" t="s">
        <v>271</v>
      </c>
      <c r="D72" s="2" t="s">
        <v>272</v>
      </c>
      <c r="E72" s="2" t="s">
        <v>256</v>
      </c>
      <c r="F72" s="2" t="s">
        <v>273</v>
      </c>
      <c r="G72" s="9">
        <v>233726</v>
      </c>
      <c r="H72" s="15">
        <v>202000</v>
      </c>
      <c r="I72" s="16">
        <f t="shared" si="5"/>
        <v>101000</v>
      </c>
      <c r="J72" s="104">
        <f t="shared" si="6"/>
        <v>101000</v>
      </c>
    </row>
    <row r="73" spans="1:10" ht="51">
      <c r="A73" s="103">
        <v>3</v>
      </c>
      <c r="B73" s="2" t="s">
        <v>472</v>
      </c>
      <c r="C73" s="2" t="s">
        <v>473</v>
      </c>
      <c r="D73" s="2" t="s">
        <v>474</v>
      </c>
      <c r="E73" s="2" t="s">
        <v>560</v>
      </c>
      <c r="F73" s="2" t="s">
        <v>373</v>
      </c>
      <c r="G73" s="9">
        <v>300000</v>
      </c>
      <c r="H73" s="15">
        <v>290000</v>
      </c>
      <c r="I73" s="16">
        <f t="shared" si="5"/>
        <v>145000</v>
      </c>
      <c r="J73" s="104">
        <f t="shared" si="6"/>
        <v>145000</v>
      </c>
    </row>
    <row r="74" spans="1:10" s="29" customFormat="1" ht="16.5" customHeight="1">
      <c r="A74" s="105"/>
      <c r="B74" s="25" t="s">
        <v>390</v>
      </c>
      <c r="C74" s="25"/>
      <c r="D74" s="25"/>
      <c r="E74" s="25"/>
      <c r="F74" s="25"/>
      <c r="G74" s="26">
        <f>SUM(G71:G73)</f>
        <v>830266</v>
      </c>
      <c r="H74" s="28">
        <f>SUM(H71:H73)</f>
        <v>762000</v>
      </c>
      <c r="I74" s="28">
        <f>SUM(I71:I73)</f>
        <v>381000</v>
      </c>
      <c r="J74" s="115">
        <f>SUM(J71:J73)</f>
        <v>381000</v>
      </c>
    </row>
    <row r="75" spans="1:10" s="24" customFormat="1" ht="18" customHeight="1">
      <c r="A75" s="101" t="s">
        <v>389</v>
      </c>
      <c r="B75" s="80"/>
      <c r="C75" s="81"/>
      <c r="D75" s="81"/>
      <c r="E75" s="81"/>
      <c r="F75" s="81"/>
      <c r="G75" s="82"/>
      <c r="H75" s="83"/>
      <c r="I75" s="33"/>
      <c r="J75" s="102"/>
    </row>
    <row r="76" spans="1:10" ht="27.75" customHeight="1">
      <c r="A76" s="103">
        <v>1</v>
      </c>
      <c r="B76" s="2" t="s">
        <v>269</v>
      </c>
      <c r="C76" s="2" t="s">
        <v>549</v>
      </c>
      <c r="D76" s="2" t="s">
        <v>337</v>
      </c>
      <c r="E76" s="2" t="s">
        <v>256</v>
      </c>
      <c r="F76" s="2" t="s">
        <v>270</v>
      </c>
      <c r="G76" s="9">
        <v>299999</v>
      </c>
      <c r="H76" s="15">
        <v>299000</v>
      </c>
      <c r="I76" s="16">
        <f t="shared" si="5"/>
        <v>149500</v>
      </c>
      <c r="J76" s="104">
        <f t="shared" si="6"/>
        <v>149500</v>
      </c>
    </row>
    <row r="77" spans="1:10" ht="25.5">
      <c r="A77" s="103">
        <v>2</v>
      </c>
      <c r="B77" s="2" t="s">
        <v>30</v>
      </c>
      <c r="C77" s="2" t="s">
        <v>549</v>
      </c>
      <c r="D77" s="2" t="s">
        <v>41</v>
      </c>
      <c r="E77" s="2" t="s">
        <v>256</v>
      </c>
      <c r="F77" s="2" t="s">
        <v>31</v>
      </c>
      <c r="G77" s="9">
        <v>298206</v>
      </c>
      <c r="H77" s="15">
        <v>293000</v>
      </c>
      <c r="I77" s="16">
        <f t="shared" si="5"/>
        <v>146500</v>
      </c>
      <c r="J77" s="104">
        <f t="shared" si="6"/>
        <v>146500</v>
      </c>
    </row>
    <row r="78" spans="1:10" s="29" customFormat="1" ht="16.5" customHeight="1">
      <c r="A78" s="105"/>
      <c r="B78" s="25" t="s">
        <v>391</v>
      </c>
      <c r="C78" s="25"/>
      <c r="D78" s="25"/>
      <c r="E78" s="25"/>
      <c r="F78" s="25"/>
      <c r="G78" s="26">
        <f>SUM(G76:G77)</f>
        <v>598205</v>
      </c>
      <c r="H78" s="28">
        <f>SUM(H76:H77)</f>
        <v>592000</v>
      </c>
      <c r="I78" s="28">
        <f>SUM(I76:I77)</f>
        <v>296000</v>
      </c>
      <c r="J78" s="115">
        <f>SUM(J76:J77)</f>
        <v>296000</v>
      </c>
    </row>
    <row r="79" spans="1:10" s="24" customFormat="1" ht="18" customHeight="1">
      <c r="A79" s="101" t="s">
        <v>392</v>
      </c>
      <c r="B79" s="80"/>
      <c r="C79" s="81"/>
      <c r="D79" s="81"/>
      <c r="E79" s="81"/>
      <c r="F79" s="81"/>
      <c r="G79" s="82"/>
      <c r="H79" s="83"/>
      <c r="I79" s="33"/>
      <c r="J79" s="102"/>
    </row>
    <row r="80" spans="1:10" ht="12.75">
      <c r="A80" s="103">
        <v>1</v>
      </c>
      <c r="B80" s="2" t="s">
        <v>342</v>
      </c>
      <c r="C80" s="2" t="s">
        <v>342</v>
      </c>
      <c r="D80" s="2" t="s">
        <v>89</v>
      </c>
      <c r="E80" s="2" t="s">
        <v>22</v>
      </c>
      <c r="F80" s="2" t="s">
        <v>343</v>
      </c>
      <c r="G80" s="9">
        <v>300000</v>
      </c>
      <c r="H80" s="15">
        <v>300000</v>
      </c>
      <c r="I80" s="16">
        <f t="shared" si="5"/>
        <v>150000</v>
      </c>
      <c r="J80" s="104">
        <f t="shared" si="6"/>
        <v>150000</v>
      </c>
    </row>
    <row r="81" spans="1:10" ht="51">
      <c r="A81" s="103">
        <v>2</v>
      </c>
      <c r="B81" s="2" t="s">
        <v>141</v>
      </c>
      <c r="C81" s="2" t="s">
        <v>549</v>
      </c>
      <c r="D81" s="2" t="s">
        <v>507</v>
      </c>
      <c r="E81" s="2" t="s">
        <v>256</v>
      </c>
      <c r="F81" s="2" t="s">
        <v>142</v>
      </c>
      <c r="G81" s="9">
        <v>234776.23</v>
      </c>
      <c r="H81" s="15">
        <v>230000</v>
      </c>
      <c r="I81" s="16">
        <f t="shared" si="5"/>
        <v>115000</v>
      </c>
      <c r="J81" s="104">
        <f t="shared" si="6"/>
        <v>115000</v>
      </c>
    </row>
    <row r="82" spans="1:10" ht="38.25">
      <c r="A82" s="103">
        <v>3</v>
      </c>
      <c r="B82" s="2" t="s">
        <v>110</v>
      </c>
      <c r="C82" s="2" t="s">
        <v>110</v>
      </c>
      <c r="D82" s="2" t="s">
        <v>543</v>
      </c>
      <c r="E82" s="2" t="s">
        <v>569</v>
      </c>
      <c r="F82" s="2" t="s">
        <v>111</v>
      </c>
      <c r="G82" s="9">
        <v>302420.72</v>
      </c>
      <c r="H82" s="22">
        <v>276000</v>
      </c>
      <c r="I82" s="16">
        <f t="shared" si="5"/>
        <v>138000</v>
      </c>
      <c r="J82" s="104">
        <f t="shared" si="6"/>
        <v>138000</v>
      </c>
    </row>
    <row r="83" spans="1:10" ht="51">
      <c r="A83" s="103">
        <v>4</v>
      </c>
      <c r="B83" s="2" t="s">
        <v>103</v>
      </c>
      <c r="C83" s="2" t="s">
        <v>103</v>
      </c>
      <c r="D83" s="2" t="s">
        <v>104</v>
      </c>
      <c r="E83" s="2" t="s">
        <v>24</v>
      </c>
      <c r="F83" s="2" t="s">
        <v>105</v>
      </c>
      <c r="G83" s="9">
        <v>297137</v>
      </c>
      <c r="H83" s="15">
        <v>274000</v>
      </c>
      <c r="I83" s="16">
        <f t="shared" si="5"/>
        <v>137000</v>
      </c>
      <c r="J83" s="104">
        <f t="shared" si="6"/>
        <v>137000</v>
      </c>
    </row>
    <row r="84" spans="1:10" ht="25.5">
      <c r="A84" s="103">
        <v>5</v>
      </c>
      <c r="B84" s="2" t="s">
        <v>233</v>
      </c>
      <c r="C84" s="2" t="s">
        <v>549</v>
      </c>
      <c r="D84" s="2" t="s">
        <v>223</v>
      </c>
      <c r="E84" s="2" t="s">
        <v>24</v>
      </c>
      <c r="F84" s="2" t="s">
        <v>234</v>
      </c>
      <c r="G84" s="9">
        <v>300000</v>
      </c>
      <c r="H84" s="15">
        <v>300000</v>
      </c>
      <c r="I84" s="16">
        <f t="shared" si="5"/>
        <v>150000</v>
      </c>
      <c r="J84" s="104">
        <f t="shared" si="6"/>
        <v>150000</v>
      </c>
    </row>
    <row r="85" spans="1:10" s="29" customFormat="1" ht="16.5" customHeight="1" thickBot="1">
      <c r="A85" s="113"/>
      <c r="B85" s="38" t="s">
        <v>393</v>
      </c>
      <c r="C85" s="38"/>
      <c r="D85" s="38"/>
      <c r="E85" s="38"/>
      <c r="F85" s="38"/>
      <c r="G85" s="39">
        <f>SUM(G80:G84)</f>
        <v>1434333.95</v>
      </c>
      <c r="H85" s="51">
        <f>SUM(H80:H84)</f>
        <v>1380000</v>
      </c>
      <c r="I85" s="51">
        <f>SUM(I80:I84)</f>
        <v>690000</v>
      </c>
      <c r="J85" s="116">
        <f>SUM(J80:J84)</f>
        <v>690000</v>
      </c>
    </row>
    <row r="86" spans="1:10" s="32" customFormat="1" ht="18.75" customHeight="1" thickBot="1">
      <c r="A86" s="263" t="s">
        <v>394</v>
      </c>
      <c r="B86" s="265"/>
      <c r="C86" s="151"/>
      <c r="D86" s="151"/>
      <c r="E86" s="151"/>
      <c r="F86" s="151"/>
      <c r="G86" s="152">
        <f>SUM(G85,G78,G74)</f>
        <v>2862804.95</v>
      </c>
      <c r="H86" s="155">
        <f>SUM(H85,H78,H74)</f>
        <v>2734000</v>
      </c>
      <c r="I86" s="155">
        <f>SUM(I85,I78,I74)</f>
        <v>1367000</v>
      </c>
      <c r="J86" s="156">
        <f>SUM(J85,J78,J74)</f>
        <v>1367000</v>
      </c>
    </row>
    <row r="87" spans="1:10" s="59" customFormat="1" ht="30" customHeight="1">
      <c r="A87" s="117" t="s">
        <v>395</v>
      </c>
      <c r="B87" s="69"/>
      <c r="C87" s="66"/>
      <c r="D87" s="66"/>
      <c r="E87" s="66"/>
      <c r="F87" s="66"/>
      <c r="G87" s="67"/>
      <c r="H87" s="68"/>
      <c r="I87" s="90"/>
      <c r="J87" s="118"/>
    </row>
    <row r="88" spans="1:10" s="24" customFormat="1" ht="18" customHeight="1">
      <c r="A88" s="101" t="s">
        <v>396</v>
      </c>
      <c r="B88" s="80"/>
      <c r="C88" s="81"/>
      <c r="D88" s="81"/>
      <c r="E88" s="81"/>
      <c r="F88" s="81"/>
      <c r="G88" s="82"/>
      <c r="H88" s="83"/>
      <c r="I88" s="33"/>
      <c r="J88" s="102"/>
    </row>
    <row r="89" spans="1:10" ht="25.5">
      <c r="A89" s="103">
        <v>1</v>
      </c>
      <c r="B89" s="2" t="s">
        <v>190</v>
      </c>
      <c r="C89" s="2" t="s">
        <v>191</v>
      </c>
      <c r="D89" s="2" t="s">
        <v>192</v>
      </c>
      <c r="E89" s="2" t="s">
        <v>569</v>
      </c>
      <c r="F89" s="2" t="s">
        <v>193</v>
      </c>
      <c r="G89" s="9">
        <v>300000</v>
      </c>
      <c r="H89" s="15">
        <v>300000</v>
      </c>
      <c r="I89" s="16">
        <f aca="true" t="shared" si="7" ref="I89:I98">H89*50%</f>
        <v>150000</v>
      </c>
      <c r="J89" s="104">
        <f aca="true" t="shared" si="8" ref="J89:J98">H89*50%</f>
        <v>150000</v>
      </c>
    </row>
    <row r="90" spans="1:10" s="29" customFormat="1" ht="16.5" customHeight="1">
      <c r="A90" s="105"/>
      <c r="B90" s="25" t="s">
        <v>398</v>
      </c>
      <c r="C90" s="25"/>
      <c r="D90" s="25"/>
      <c r="E90" s="25"/>
      <c r="F90" s="25"/>
      <c r="G90" s="26">
        <f>SUM(G89:G89)</f>
        <v>300000</v>
      </c>
      <c r="H90" s="28">
        <f>SUM(H89:H89)</f>
        <v>300000</v>
      </c>
      <c r="I90" s="28">
        <f>SUM(I89:I89)</f>
        <v>150000</v>
      </c>
      <c r="J90" s="115">
        <f>SUM(J89:J89)</f>
        <v>150000</v>
      </c>
    </row>
    <row r="91" spans="1:10" s="24" customFormat="1" ht="18" customHeight="1">
      <c r="A91" s="101" t="s">
        <v>397</v>
      </c>
      <c r="B91" s="80"/>
      <c r="C91" s="81"/>
      <c r="D91" s="81"/>
      <c r="E91" s="81"/>
      <c r="F91" s="81"/>
      <c r="G91" s="82"/>
      <c r="H91" s="83"/>
      <c r="I91" s="33"/>
      <c r="J91" s="102"/>
    </row>
    <row r="92" spans="1:10" ht="76.5">
      <c r="A92" s="103">
        <v>1</v>
      </c>
      <c r="B92" s="2" t="s">
        <v>338</v>
      </c>
      <c r="C92" s="2" t="s">
        <v>338</v>
      </c>
      <c r="D92" s="2" t="s">
        <v>507</v>
      </c>
      <c r="E92" s="2" t="s">
        <v>256</v>
      </c>
      <c r="F92" s="2" t="s">
        <v>152</v>
      </c>
      <c r="G92" s="9">
        <v>295992</v>
      </c>
      <c r="H92" s="15">
        <v>287000</v>
      </c>
      <c r="I92" s="16">
        <f t="shared" si="7"/>
        <v>143500</v>
      </c>
      <c r="J92" s="104">
        <f t="shared" si="8"/>
        <v>143500</v>
      </c>
    </row>
    <row r="93" spans="1:10" ht="38.25">
      <c r="A93" s="103">
        <v>2</v>
      </c>
      <c r="B93" s="2" t="s">
        <v>325</v>
      </c>
      <c r="C93" s="2" t="s">
        <v>549</v>
      </c>
      <c r="D93" s="2" t="s">
        <v>507</v>
      </c>
      <c r="E93" s="2" t="s">
        <v>256</v>
      </c>
      <c r="F93" s="2" t="s">
        <v>326</v>
      </c>
      <c r="G93" s="9">
        <v>219683</v>
      </c>
      <c r="H93" s="15">
        <v>219000</v>
      </c>
      <c r="I93" s="16">
        <f t="shared" si="7"/>
        <v>109500</v>
      </c>
      <c r="J93" s="104">
        <f t="shared" si="8"/>
        <v>109500</v>
      </c>
    </row>
    <row r="94" spans="1:10" ht="51">
      <c r="A94" s="103">
        <v>3</v>
      </c>
      <c r="B94" s="2" t="s">
        <v>160</v>
      </c>
      <c r="C94" s="2" t="s">
        <v>549</v>
      </c>
      <c r="D94" s="2" t="s">
        <v>507</v>
      </c>
      <c r="E94" s="2" t="s">
        <v>256</v>
      </c>
      <c r="F94" s="2" t="s">
        <v>161</v>
      </c>
      <c r="G94" s="9">
        <v>289801.91</v>
      </c>
      <c r="H94" s="16">
        <v>256000</v>
      </c>
      <c r="I94" s="16">
        <f t="shared" si="7"/>
        <v>128000</v>
      </c>
      <c r="J94" s="104">
        <f t="shared" si="8"/>
        <v>128000</v>
      </c>
    </row>
    <row r="95" spans="1:10" s="29" customFormat="1" ht="16.5" customHeight="1">
      <c r="A95" s="105"/>
      <c r="B95" s="25" t="s">
        <v>399</v>
      </c>
      <c r="C95" s="25"/>
      <c r="D95" s="25"/>
      <c r="E95" s="25"/>
      <c r="F95" s="25"/>
      <c r="G95" s="26">
        <f>SUM(G92:G94)</f>
        <v>805476.9099999999</v>
      </c>
      <c r="H95" s="28">
        <f>SUM(H92:H94)</f>
        <v>762000</v>
      </c>
      <c r="I95" s="28">
        <f>SUM(I92:I94)</f>
        <v>381000</v>
      </c>
      <c r="J95" s="115">
        <f>SUM(J92:J94)</f>
        <v>381000</v>
      </c>
    </row>
    <row r="96" spans="1:10" s="24" customFormat="1" ht="18" customHeight="1">
      <c r="A96" s="101" t="s">
        <v>400</v>
      </c>
      <c r="B96" s="80"/>
      <c r="C96" s="81"/>
      <c r="D96" s="81"/>
      <c r="E96" s="81"/>
      <c r="F96" s="81"/>
      <c r="G96" s="82"/>
      <c r="H96" s="83"/>
      <c r="I96" s="33"/>
      <c r="J96" s="102"/>
    </row>
    <row r="97" spans="1:10" ht="38.25">
      <c r="A97" s="103">
        <v>1</v>
      </c>
      <c r="B97" s="2" t="s">
        <v>561</v>
      </c>
      <c r="C97" s="2" t="s">
        <v>562</v>
      </c>
      <c r="D97" s="2" t="s">
        <v>563</v>
      </c>
      <c r="E97" s="2" t="s">
        <v>329</v>
      </c>
      <c r="F97" s="2" t="s">
        <v>564</v>
      </c>
      <c r="G97" s="9">
        <v>205429.2</v>
      </c>
      <c r="H97" s="15">
        <v>188000</v>
      </c>
      <c r="I97" s="16">
        <f t="shared" si="7"/>
        <v>94000</v>
      </c>
      <c r="J97" s="104">
        <f t="shared" si="8"/>
        <v>94000</v>
      </c>
    </row>
    <row r="98" spans="1:10" ht="38.25">
      <c r="A98" s="103">
        <v>2</v>
      </c>
      <c r="B98" s="2" t="s">
        <v>106</v>
      </c>
      <c r="C98" s="2" t="s">
        <v>549</v>
      </c>
      <c r="D98" s="2" t="s">
        <v>107</v>
      </c>
      <c r="E98" s="2" t="s">
        <v>569</v>
      </c>
      <c r="F98" s="2" t="s">
        <v>108</v>
      </c>
      <c r="G98" s="9">
        <v>299399.65</v>
      </c>
      <c r="H98" s="22">
        <v>276000</v>
      </c>
      <c r="I98" s="16">
        <f t="shared" si="7"/>
        <v>138000</v>
      </c>
      <c r="J98" s="104">
        <f t="shared" si="8"/>
        <v>138000</v>
      </c>
    </row>
    <row r="99" spans="1:10" s="29" customFormat="1" ht="16.5" customHeight="1" thickBot="1">
      <c r="A99" s="113"/>
      <c r="B99" s="38" t="s">
        <v>401</v>
      </c>
      <c r="C99" s="38"/>
      <c r="D99" s="38"/>
      <c r="E99" s="38"/>
      <c r="F99" s="38"/>
      <c r="G99" s="39">
        <f>SUM(G97:G98)</f>
        <v>504828.85000000003</v>
      </c>
      <c r="H99" s="51">
        <f>SUM(H97:H98)</f>
        <v>464000</v>
      </c>
      <c r="I99" s="51">
        <f>SUM(I97:I98)</f>
        <v>232000</v>
      </c>
      <c r="J99" s="116">
        <f>SUM(J97:J98)</f>
        <v>232000</v>
      </c>
    </row>
    <row r="100" spans="1:10" s="32" customFormat="1" ht="20.25" customHeight="1" thickBot="1">
      <c r="A100" s="263" t="s">
        <v>402</v>
      </c>
      <c r="B100" s="265"/>
      <c r="C100" s="151"/>
      <c r="D100" s="151"/>
      <c r="E100" s="151"/>
      <c r="F100" s="151"/>
      <c r="G100" s="152">
        <f>SUM(G99,G95,G90)</f>
        <v>1610305.76</v>
      </c>
      <c r="H100" s="155">
        <f>SUM(H99,H95,H90)</f>
        <v>1526000</v>
      </c>
      <c r="I100" s="155">
        <f>SUM(I99,I95,I90)</f>
        <v>763000</v>
      </c>
      <c r="J100" s="156">
        <f>SUM(J99,J95,J90)</f>
        <v>763000</v>
      </c>
    </row>
    <row r="101" spans="1:10" s="59" customFormat="1" ht="27.75" customHeight="1">
      <c r="A101" s="117" t="s">
        <v>403</v>
      </c>
      <c r="B101" s="69"/>
      <c r="C101" s="66"/>
      <c r="D101" s="66"/>
      <c r="E101" s="66"/>
      <c r="F101" s="66"/>
      <c r="G101" s="67"/>
      <c r="H101" s="68"/>
      <c r="I101" s="90"/>
      <c r="J101" s="118"/>
    </row>
    <row r="102" spans="1:10" s="24" customFormat="1" ht="18" customHeight="1">
      <c r="A102" s="101" t="s">
        <v>404</v>
      </c>
      <c r="B102" s="80"/>
      <c r="C102" s="81"/>
      <c r="D102" s="81"/>
      <c r="E102" s="81"/>
      <c r="F102" s="81"/>
      <c r="G102" s="82"/>
      <c r="H102" s="83"/>
      <c r="I102" s="33"/>
      <c r="J102" s="102"/>
    </row>
    <row r="103" spans="1:10" ht="38.25">
      <c r="A103" s="103">
        <v>1</v>
      </c>
      <c r="B103" s="2" t="s">
        <v>311</v>
      </c>
      <c r="C103" s="2" t="s">
        <v>312</v>
      </c>
      <c r="D103" s="2" t="s">
        <v>313</v>
      </c>
      <c r="E103" s="2" t="s">
        <v>256</v>
      </c>
      <c r="F103" s="2" t="s">
        <v>314</v>
      </c>
      <c r="G103" s="9">
        <v>256802</v>
      </c>
      <c r="H103" s="15">
        <v>240000</v>
      </c>
      <c r="I103" s="16">
        <f>H103*50%</f>
        <v>120000</v>
      </c>
      <c r="J103" s="104">
        <f>H103*50%</f>
        <v>120000</v>
      </c>
    </row>
    <row r="104" spans="1:10" ht="25.5">
      <c r="A104" s="103">
        <v>2</v>
      </c>
      <c r="B104" s="2" t="s">
        <v>0</v>
      </c>
      <c r="C104" s="2" t="s">
        <v>1</v>
      </c>
      <c r="D104" s="2" t="s">
        <v>2</v>
      </c>
      <c r="E104" s="2" t="s">
        <v>569</v>
      </c>
      <c r="F104" s="2" t="s">
        <v>3</v>
      </c>
      <c r="G104" s="9">
        <v>299339.69</v>
      </c>
      <c r="H104" s="15">
        <v>228000</v>
      </c>
      <c r="I104" s="16">
        <f>H104*50%</f>
        <v>114000</v>
      </c>
      <c r="J104" s="104">
        <f>H104*50%</f>
        <v>114000</v>
      </c>
    </row>
    <row r="105" spans="1:10" ht="38.25">
      <c r="A105" s="103">
        <v>3</v>
      </c>
      <c r="B105" s="2" t="s">
        <v>595</v>
      </c>
      <c r="C105" s="2" t="s">
        <v>595</v>
      </c>
      <c r="D105" s="2" t="s">
        <v>263</v>
      </c>
      <c r="E105" s="2" t="s">
        <v>569</v>
      </c>
      <c r="F105" s="2" t="s">
        <v>264</v>
      </c>
      <c r="G105" s="9">
        <v>300000</v>
      </c>
      <c r="H105" s="22">
        <v>280000</v>
      </c>
      <c r="I105" s="16">
        <f>H105*50%</f>
        <v>140000</v>
      </c>
      <c r="J105" s="104">
        <f>H105*50%</f>
        <v>140000</v>
      </c>
    </row>
    <row r="106" spans="1:10" ht="25.5">
      <c r="A106" s="103">
        <v>4</v>
      </c>
      <c r="B106" s="2" t="s">
        <v>182</v>
      </c>
      <c r="C106" s="2" t="s">
        <v>549</v>
      </c>
      <c r="D106" s="2" t="s">
        <v>183</v>
      </c>
      <c r="E106" s="2" t="s">
        <v>24</v>
      </c>
      <c r="F106" s="2" t="s">
        <v>184</v>
      </c>
      <c r="G106" s="9">
        <v>292000</v>
      </c>
      <c r="H106" s="15">
        <v>269000</v>
      </c>
      <c r="I106" s="16">
        <f>H106*50%</f>
        <v>134500</v>
      </c>
      <c r="J106" s="104">
        <f>H106*50%</f>
        <v>134500</v>
      </c>
    </row>
    <row r="107" spans="1:10" s="29" customFormat="1" ht="16.5" customHeight="1" thickBot="1">
      <c r="A107" s="113"/>
      <c r="B107" s="38" t="s">
        <v>405</v>
      </c>
      <c r="C107" s="38"/>
      <c r="D107" s="38"/>
      <c r="E107" s="38"/>
      <c r="F107" s="38"/>
      <c r="G107" s="39">
        <f>SUM(G103:G106)</f>
        <v>1148141.69</v>
      </c>
      <c r="H107" s="51">
        <f>SUM(H103:H106)</f>
        <v>1017000</v>
      </c>
      <c r="I107" s="51">
        <f>SUM(I103:I106)</f>
        <v>508500</v>
      </c>
      <c r="J107" s="116">
        <f>SUM(J103:J106)</f>
        <v>508500</v>
      </c>
    </row>
    <row r="108" spans="1:10" s="32" customFormat="1" ht="18" customHeight="1" thickBot="1">
      <c r="A108" s="263" t="s">
        <v>406</v>
      </c>
      <c r="B108" s="265"/>
      <c r="C108" s="151"/>
      <c r="D108" s="151"/>
      <c r="E108" s="151"/>
      <c r="F108" s="151"/>
      <c r="G108" s="152">
        <f>SUM(G107)</f>
        <v>1148141.69</v>
      </c>
      <c r="H108" s="155">
        <f>SUM(H107)</f>
        <v>1017000</v>
      </c>
      <c r="I108" s="155">
        <f>SUM(I107)</f>
        <v>508500</v>
      </c>
      <c r="J108" s="156">
        <f>SUM(J107)</f>
        <v>508500</v>
      </c>
    </row>
    <row r="109" spans="1:10" s="69" customFormat="1" ht="27.75" customHeight="1">
      <c r="A109" s="117" t="s">
        <v>407</v>
      </c>
      <c r="C109" s="66"/>
      <c r="D109" s="66"/>
      <c r="E109" s="66"/>
      <c r="F109" s="66"/>
      <c r="G109" s="67"/>
      <c r="H109" s="68"/>
      <c r="I109" s="90"/>
      <c r="J109" s="118"/>
    </row>
    <row r="110" spans="1:10" s="24" customFormat="1" ht="18" customHeight="1">
      <c r="A110" s="101" t="s">
        <v>408</v>
      </c>
      <c r="B110" s="80"/>
      <c r="C110" s="81"/>
      <c r="D110" s="81"/>
      <c r="E110" s="81"/>
      <c r="F110" s="81"/>
      <c r="G110" s="82"/>
      <c r="H110" s="83"/>
      <c r="I110" s="33"/>
      <c r="J110" s="102"/>
    </row>
    <row r="111" spans="1:10" ht="63.75">
      <c r="A111" s="119">
        <v>1</v>
      </c>
      <c r="B111" s="41" t="s">
        <v>34</v>
      </c>
      <c r="C111" s="41" t="s">
        <v>549</v>
      </c>
      <c r="D111" s="41" t="s">
        <v>35</v>
      </c>
      <c r="E111" s="41" t="s">
        <v>22</v>
      </c>
      <c r="F111" s="41" t="s">
        <v>36</v>
      </c>
      <c r="G111" s="42">
        <v>293264.857</v>
      </c>
      <c r="H111" s="43">
        <v>290000</v>
      </c>
      <c r="I111" s="44">
        <f aca="true" t="shared" si="9" ref="I111:I133">H111*50%</f>
        <v>145000</v>
      </c>
      <c r="J111" s="120">
        <f aca="true" t="shared" si="10" ref="J111:J134">H111*50%</f>
        <v>145000</v>
      </c>
    </row>
    <row r="112" spans="1:10" ht="51">
      <c r="A112" s="103">
        <v>2</v>
      </c>
      <c r="B112" s="2" t="s">
        <v>37</v>
      </c>
      <c r="C112" s="2" t="s">
        <v>549</v>
      </c>
      <c r="D112" s="2" t="s">
        <v>38</v>
      </c>
      <c r="E112" s="2" t="s">
        <v>22</v>
      </c>
      <c r="F112" s="2" t="s">
        <v>39</v>
      </c>
      <c r="G112" s="9">
        <v>293235.5</v>
      </c>
      <c r="H112" s="15">
        <v>292000</v>
      </c>
      <c r="I112" s="16">
        <f t="shared" si="9"/>
        <v>146000</v>
      </c>
      <c r="J112" s="104">
        <f t="shared" si="10"/>
        <v>146000</v>
      </c>
    </row>
    <row r="113" spans="1:10" s="29" customFormat="1" ht="16.5" customHeight="1">
      <c r="A113" s="105"/>
      <c r="B113" s="25" t="s">
        <v>409</v>
      </c>
      <c r="C113" s="25"/>
      <c r="D113" s="25"/>
      <c r="E113" s="25"/>
      <c r="F113" s="25"/>
      <c r="G113" s="26">
        <f>SUM(G111:G112)</f>
        <v>586500.3570000001</v>
      </c>
      <c r="H113" s="28">
        <f>SUM(H111:H112)</f>
        <v>582000</v>
      </c>
      <c r="I113" s="28">
        <f>SUM(I111:I112)</f>
        <v>291000</v>
      </c>
      <c r="J113" s="115">
        <f>SUM(J111:J112)</f>
        <v>291000</v>
      </c>
    </row>
    <row r="114" spans="1:10" s="24" customFormat="1" ht="18" customHeight="1">
      <c r="A114" s="101" t="s">
        <v>410</v>
      </c>
      <c r="B114" s="80"/>
      <c r="C114" s="81"/>
      <c r="D114" s="81"/>
      <c r="E114" s="81"/>
      <c r="F114" s="81"/>
      <c r="G114" s="82"/>
      <c r="H114" s="83"/>
      <c r="I114" s="33"/>
      <c r="J114" s="102"/>
    </row>
    <row r="115" spans="1:10" ht="38.25">
      <c r="A115" s="103">
        <v>1</v>
      </c>
      <c r="B115" s="2" t="s">
        <v>533</v>
      </c>
      <c r="C115" s="2" t="s">
        <v>549</v>
      </c>
      <c r="D115" s="2" t="s">
        <v>514</v>
      </c>
      <c r="E115" s="2" t="s">
        <v>256</v>
      </c>
      <c r="F115" s="2" t="s">
        <v>515</v>
      </c>
      <c r="G115" s="9">
        <v>158474</v>
      </c>
      <c r="H115" s="15">
        <v>158000</v>
      </c>
      <c r="I115" s="16">
        <f t="shared" si="9"/>
        <v>79000</v>
      </c>
      <c r="J115" s="104">
        <f t="shared" si="10"/>
        <v>79000</v>
      </c>
    </row>
    <row r="116" spans="1:10" ht="25.5">
      <c r="A116" s="103">
        <v>2</v>
      </c>
      <c r="B116" s="2" t="s">
        <v>590</v>
      </c>
      <c r="C116" s="2" t="s">
        <v>549</v>
      </c>
      <c r="D116" s="2" t="s">
        <v>507</v>
      </c>
      <c r="E116" s="2" t="s">
        <v>256</v>
      </c>
      <c r="F116" s="2" t="s">
        <v>591</v>
      </c>
      <c r="G116" s="9">
        <v>299000</v>
      </c>
      <c r="H116" s="15">
        <v>280000</v>
      </c>
      <c r="I116" s="16">
        <f t="shared" si="9"/>
        <v>140000</v>
      </c>
      <c r="J116" s="104">
        <f t="shared" si="10"/>
        <v>140000</v>
      </c>
    </row>
    <row r="117" spans="1:10" ht="38.25">
      <c r="A117" s="103">
        <v>3</v>
      </c>
      <c r="B117" s="2" t="s">
        <v>33</v>
      </c>
      <c r="C117" s="2" t="s">
        <v>549</v>
      </c>
      <c r="D117" s="2" t="s">
        <v>507</v>
      </c>
      <c r="E117" s="2" t="s">
        <v>256</v>
      </c>
      <c r="F117" s="2" t="s">
        <v>515</v>
      </c>
      <c r="G117" s="9">
        <v>296405</v>
      </c>
      <c r="H117" s="15">
        <v>296000</v>
      </c>
      <c r="I117" s="16">
        <f t="shared" si="9"/>
        <v>148000</v>
      </c>
      <c r="J117" s="104">
        <f t="shared" si="10"/>
        <v>148000</v>
      </c>
    </row>
    <row r="118" spans="1:10" ht="25.5">
      <c r="A118" s="103">
        <v>4</v>
      </c>
      <c r="B118" s="2" t="s">
        <v>605</v>
      </c>
      <c r="C118" s="2" t="s">
        <v>606</v>
      </c>
      <c r="D118" s="2" t="s">
        <v>568</v>
      </c>
      <c r="E118" s="2" t="s">
        <v>569</v>
      </c>
      <c r="F118" s="2" t="s">
        <v>607</v>
      </c>
      <c r="G118" s="9">
        <v>296405</v>
      </c>
      <c r="H118" s="15">
        <v>291000</v>
      </c>
      <c r="I118" s="16">
        <f t="shared" si="9"/>
        <v>145500</v>
      </c>
      <c r="J118" s="104">
        <f t="shared" si="10"/>
        <v>145500</v>
      </c>
    </row>
    <row r="119" spans="1:10" s="29" customFormat="1" ht="16.5" customHeight="1">
      <c r="A119" s="105"/>
      <c r="B119" s="25" t="s">
        <v>411</v>
      </c>
      <c r="C119" s="25"/>
      <c r="D119" s="25"/>
      <c r="E119" s="25"/>
      <c r="F119" s="25"/>
      <c r="G119" s="26">
        <f>SUM(G115:G118)</f>
        <v>1050284</v>
      </c>
      <c r="H119" s="28">
        <f>SUM(H115:H118)</f>
        <v>1025000</v>
      </c>
      <c r="I119" s="28">
        <f>SUM(I115:I118)</f>
        <v>512500</v>
      </c>
      <c r="J119" s="115">
        <f>SUM(J115:J118)</f>
        <v>512500</v>
      </c>
    </row>
    <row r="120" spans="1:10" s="24" customFormat="1" ht="18" customHeight="1">
      <c r="A120" s="101" t="s">
        <v>412</v>
      </c>
      <c r="B120" s="80"/>
      <c r="C120" s="81"/>
      <c r="D120" s="81"/>
      <c r="E120" s="81"/>
      <c r="F120" s="81"/>
      <c r="G120" s="82"/>
      <c r="H120" s="83"/>
      <c r="I120" s="33"/>
      <c r="J120" s="102"/>
    </row>
    <row r="121" spans="1:10" ht="38.25">
      <c r="A121" s="103">
        <v>1</v>
      </c>
      <c r="B121" s="2" t="s">
        <v>308</v>
      </c>
      <c r="C121" s="2" t="s">
        <v>549</v>
      </c>
      <c r="D121" s="2" t="s">
        <v>309</v>
      </c>
      <c r="E121" s="2" t="s">
        <v>256</v>
      </c>
      <c r="F121" s="2" t="s">
        <v>310</v>
      </c>
      <c r="G121" s="9">
        <v>205762</v>
      </c>
      <c r="H121" s="15">
        <v>184000</v>
      </c>
      <c r="I121" s="16">
        <f t="shared" si="9"/>
        <v>92000</v>
      </c>
      <c r="J121" s="104">
        <f t="shared" si="10"/>
        <v>92000</v>
      </c>
    </row>
    <row r="122" spans="1:10" ht="51">
      <c r="A122" s="103">
        <v>2</v>
      </c>
      <c r="B122" s="2" t="s">
        <v>319</v>
      </c>
      <c r="C122" s="2" t="s">
        <v>320</v>
      </c>
      <c r="D122" s="2" t="s">
        <v>321</v>
      </c>
      <c r="E122" s="2" t="s">
        <v>256</v>
      </c>
      <c r="F122" s="2" t="s">
        <v>322</v>
      </c>
      <c r="G122" s="9">
        <v>299000</v>
      </c>
      <c r="H122" s="22">
        <v>299000</v>
      </c>
      <c r="I122" s="16">
        <f t="shared" si="9"/>
        <v>149500</v>
      </c>
      <c r="J122" s="104">
        <f t="shared" si="10"/>
        <v>149500</v>
      </c>
    </row>
    <row r="123" spans="1:10" ht="38.25">
      <c r="A123" s="103">
        <v>3</v>
      </c>
      <c r="B123" s="2" t="s">
        <v>247</v>
      </c>
      <c r="C123" s="2" t="s">
        <v>247</v>
      </c>
      <c r="D123" s="2" t="s">
        <v>578</v>
      </c>
      <c r="E123" s="2" t="s">
        <v>256</v>
      </c>
      <c r="F123" s="2" t="s">
        <v>248</v>
      </c>
      <c r="G123" s="9">
        <v>300000</v>
      </c>
      <c r="H123" s="15">
        <v>245000</v>
      </c>
      <c r="I123" s="16">
        <f t="shared" si="9"/>
        <v>122500</v>
      </c>
      <c r="J123" s="104">
        <f t="shared" si="10"/>
        <v>122500</v>
      </c>
    </row>
    <row r="124" spans="1:10" ht="25.5">
      <c r="A124" s="103">
        <v>4</v>
      </c>
      <c r="B124" s="2" t="s">
        <v>566</v>
      </c>
      <c r="C124" s="2" t="s">
        <v>567</v>
      </c>
      <c r="D124" s="2" t="s">
        <v>568</v>
      </c>
      <c r="E124" s="2" t="s">
        <v>569</v>
      </c>
      <c r="F124" s="2" t="s">
        <v>570</v>
      </c>
      <c r="G124" s="9">
        <v>292643</v>
      </c>
      <c r="H124" s="15">
        <v>292000</v>
      </c>
      <c r="I124" s="16">
        <f t="shared" si="9"/>
        <v>146000</v>
      </c>
      <c r="J124" s="104">
        <f t="shared" si="10"/>
        <v>146000</v>
      </c>
    </row>
    <row r="125" spans="1:10" s="29" customFormat="1" ht="16.5" customHeight="1">
      <c r="A125" s="105"/>
      <c r="B125" s="25" t="s">
        <v>413</v>
      </c>
      <c r="C125" s="25"/>
      <c r="D125" s="25"/>
      <c r="E125" s="25"/>
      <c r="F125" s="25"/>
      <c r="G125" s="26">
        <f>SUM(G121:G124)</f>
        <v>1097405</v>
      </c>
      <c r="H125" s="28">
        <f>SUM(H121:H124)</f>
        <v>1020000</v>
      </c>
      <c r="I125" s="28">
        <f>SUM(I121:I124)</f>
        <v>510000</v>
      </c>
      <c r="J125" s="115">
        <f>SUM(J121:J124)</f>
        <v>510000</v>
      </c>
    </row>
    <row r="126" spans="1:10" s="24" customFormat="1" ht="18" customHeight="1">
      <c r="A126" s="101" t="s">
        <v>414</v>
      </c>
      <c r="B126" s="80"/>
      <c r="C126" s="81"/>
      <c r="D126" s="81"/>
      <c r="E126" s="81"/>
      <c r="F126" s="81"/>
      <c r="G126" s="82"/>
      <c r="H126" s="83"/>
      <c r="I126" s="33"/>
      <c r="J126" s="102"/>
    </row>
    <row r="127" spans="1:10" ht="25.5">
      <c r="A127" s="103">
        <v>1</v>
      </c>
      <c r="B127" s="2" t="s">
        <v>138</v>
      </c>
      <c r="C127" s="2" t="s">
        <v>549</v>
      </c>
      <c r="D127" s="2" t="s">
        <v>139</v>
      </c>
      <c r="E127" s="2" t="s">
        <v>256</v>
      </c>
      <c r="F127" s="2" t="s">
        <v>140</v>
      </c>
      <c r="G127" s="9">
        <v>227051</v>
      </c>
      <c r="H127" s="15">
        <v>227000</v>
      </c>
      <c r="I127" s="16">
        <f t="shared" si="9"/>
        <v>113500</v>
      </c>
      <c r="J127" s="104">
        <f t="shared" si="10"/>
        <v>113500</v>
      </c>
    </row>
    <row r="128" spans="1:10" ht="38.25">
      <c r="A128" s="103">
        <v>2</v>
      </c>
      <c r="B128" s="2" t="s">
        <v>291</v>
      </c>
      <c r="C128" s="2" t="s">
        <v>549</v>
      </c>
      <c r="D128" s="2" t="s">
        <v>90</v>
      </c>
      <c r="E128" s="2" t="s">
        <v>256</v>
      </c>
      <c r="F128" s="2" t="s">
        <v>91</v>
      </c>
      <c r="G128" s="9">
        <v>120323</v>
      </c>
      <c r="H128" s="15">
        <v>119000</v>
      </c>
      <c r="I128" s="16">
        <f t="shared" si="9"/>
        <v>59500</v>
      </c>
      <c r="J128" s="104">
        <f t="shared" si="10"/>
        <v>59500</v>
      </c>
    </row>
    <row r="129" spans="1:10" ht="25.5">
      <c r="A129" s="103">
        <v>3</v>
      </c>
      <c r="B129" s="2" t="s">
        <v>304</v>
      </c>
      <c r="C129" s="2" t="s">
        <v>305</v>
      </c>
      <c r="D129" s="2" t="s">
        <v>306</v>
      </c>
      <c r="E129" s="2" t="s">
        <v>550</v>
      </c>
      <c r="F129" s="2" t="s">
        <v>307</v>
      </c>
      <c r="G129" s="9">
        <v>296111.5</v>
      </c>
      <c r="H129" s="15">
        <v>261000</v>
      </c>
      <c r="I129" s="16">
        <f t="shared" si="9"/>
        <v>130500</v>
      </c>
      <c r="J129" s="104">
        <f t="shared" si="10"/>
        <v>130500</v>
      </c>
    </row>
    <row r="130" spans="1:10" s="29" customFormat="1" ht="16.5" customHeight="1">
      <c r="A130" s="105"/>
      <c r="B130" s="25" t="s">
        <v>415</v>
      </c>
      <c r="C130" s="25"/>
      <c r="D130" s="25"/>
      <c r="E130" s="25"/>
      <c r="F130" s="25"/>
      <c r="G130" s="26">
        <f>SUM(G127:G129)</f>
        <v>643485.5</v>
      </c>
      <c r="H130" s="28">
        <f>SUM(H127:H129)</f>
        <v>607000</v>
      </c>
      <c r="I130" s="28">
        <f>SUM(I127:I129)</f>
        <v>303500</v>
      </c>
      <c r="J130" s="115">
        <f>SUM(J127:J129)</f>
        <v>303500</v>
      </c>
    </row>
    <row r="131" spans="1:10" s="24" customFormat="1" ht="18" customHeight="1">
      <c r="A131" s="101" t="s">
        <v>416</v>
      </c>
      <c r="B131" s="80"/>
      <c r="C131" s="81"/>
      <c r="D131" s="81"/>
      <c r="E131" s="81"/>
      <c r="F131" s="81"/>
      <c r="G131" s="82"/>
      <c r="H131" s="83"/>
      <c r="I131" s="33"/>
      <c r="J131" s="102"/>
    </row>
    <row r="132" spans="1:10" ht="76.5">
      <c r="A132" s="103">
        <v>1</v>
      </c>
      <c r="B132" s="2" t="s">
        <v>596</v>
      </c>
      <c r="C132" s="2" t="s">
        <v>596</v>
      </c>
      <c r="D132" s="2" t="s">
        <v>507</v>
      </c>
      <c r="E132" s="2" t="s">
        <v>256</v>
      </c>
      <c r="F132" s="2" t="s">
        <v>597</v>
      </c>
      <c r="G132" s="9">
        <v>293470</v>
      </c>
      <c r="H132" s="15">
        <v>290000</v>
      </c>
      <c r="I132" s="16">
        <f t="shared" si="9"/>
        <v>145000</v>
      </c>
      <c r="J132" s="104">
        <f t="shared" si="10"/>
        <v>145000</v>
      </c>
    </row>
    <row r="133" spans="1:10" ht="38.25">
      <c r="A133" s="103">
        <v>2</v>
      </c>
      <c r="B133" s="2" t="s">
        <v>230</v>
      </c>
      <c r="C133" s="2" t="s">
        <v>549</v>
      </c>
      <c r="D133" s="2" t="s">
        <v>231</v>
      </c>
      <c r="E133" s="2" t="s">
        <v>256</v>
      </c>
      <c r="F133" s="2" t="s">
        <v>232</v>
      </c>
      <c r="G133" s="10">
        <v>290600.13</v>
      </c>
      <c r="H133" s="20">
        <v>264000</v>
      </c>
      <c r="I133" s="16">
        <f t="shared" si="9"/>
        <v>132000</v>
      </c>
      <c r="J133" s="104">
        <f t="shared" si="10"/>
        <v>132000</v>
      </c>
    </row>
    <row r="134" spans="1:10" ht="38.25">
      <c r="A134" s="103">
        <v>3</v>
      </c>
      <c r="B134" s="2" t="s">
        <v>528</v>
      </c>
      <c r="C134" s="2" t="s">
        <v>529</v>
      </c>
      <c r="D134" s="2" t="s">
        <v>530</v>
      </c>
      <c r="E134" s="2" t="s">
        <v>569</v>
      </c>
      <c r="F134" s="2" t="s">
        <v>531</v>
      </c>
      <c r="G134" s="9">
        <v>297000</v>
      </c>
      <c r="H134" s="15">
        <v>297000</v>
      </c>
      <c r="I134" s="16">
        <f>H134*50%</f>
        <v>148500</v>
      </c>
      <c r="J134" s="104">
        <f t="shared" si="10"/>
        <v>148500</v>
      </c>
    </row>
    <row r="135" spans="1:10" s="29" customFormat="1" ht="16.5" customHeight="1" thickBot="1">
      <c r="A135" s="113"/>
      <c r="B135" s="38" t="s">
        <v>417</v>
      </c>
      <c r="C135" s="38"/>
      <c r="D135" s="38"/>
      <c r="E135" s="38"/>
      <c r="F135" s="38"/>
      <c r="G135" s="39">
        <f>SUM(G132:G134)</f>
        <v>881070.13</v>
      </c>
      <c r="H135" s="51">
        <f>SUM(H132:H134)</f>
        <v>851000</v>
      </c>
      <c r="I135" s="51">
        <f>SUM(I132:I134)</f>
        <v>425500</v>
      </c>
      <c r="J135" s="116">
        <f>SUM(J132:J134)</f>
        <v>425500</v>
      </c>
    </row>
    <row r="136" spans="1:10" s="32" customFormat="1" ht="15.75" customHeight="1" thickBot="1">
      <c r="A136" s="263" t="s">
        <v>418</v>
      </c>
      <c r="B136" s="265"/>
      <c r="C136" s="151"/>
      <c r="D136" s="151"/>
      <c r="E136" s="151"/>
      <c r="F136" s="151"/>
      <c r="G136" s="152">
        <f>SUM(G135,G130,G125,G119,G113)</f>
        <v>4258744.987</v>
      </c>
      <c r="H136" s="155">
        <f>SUM(H135,H130,H125,H119,H113)</f>
        <v>4085000</v>
      </c>
      <c r="I136" s="155">
        <f>SUM(I135,I130,I125,I119,I113)</f>
        <v>2042500</v>
      </c>
      <c r="J136" s="156">
        <f>SUM(J135,J130,J125,J119,J113)</f>
        <v>2042500</v>
      </c>
    </row>
    <row r="137" spans="1:10" s="69" customFormat="1" ht="27.75" customHeight="1">
      <c r="A137" s="117" t="s">
        <v>419</v>
      </c>
      <c r="C137" s="66"/>
      <c r="D137" s="66"/>
      <c r="E137" s="66"/>
      <c r="F137" s="66"/>
      <c r="G137" s="67"/>
      <c r="H137" s="68"/>
      <c r="I137" s="90"/>
      <c r="J137" s="118"/>
    </row>
    <row r="138" spans="1:10" s="24" customFormat="1" ht="18" customHeight="1">
      <c r="A138" s="101" t="s">
        <v>420</v>
      </c>
      <c r="B138" s="80"/>
      <c r="C138" s="81"/>
      <c r="D138" s="81"/>
      <c r="E138" s="81"/>
      <c r="F138" s="81"/>
      <c r="G138" s="82"/>
      <c r="H138" s="83"/>
      <c r="I138" s="33"/>
      <c r="J138" s="102"/>
    </row>
    <row r="139" spans="1:10" ht="38.25">
      <c r="A139" s="103">
        <v>1</v>
      </c>
      <c r="B139" s="2" t="s">
        <v>212</v>
      </c>
      <c r="C139" s="2" t="s">
        <v>213</v>
      </c>
      <c r="D139" s="2" t="s">
        <v>507</v>
      </c>
      <c r="E139" s="2" t="s">
        <v>256</v>
      </c>
      <c r="F139" s="2" t="s">
        <v>214</v>
      </c>
      <c r="G139" s="9">
        <v>299000</v>
      </c>
      <c r="H139" s="15">
        <v>266000</v>
      </c>
      <c r="I139" s="16">
        <f>H139*65%</f>
        <v>172900</v>
      </c>
      <c r="J139" s="121">
        <f>H139*35%</f>
        <v>93100</v>
      </c>
    </row>
    <row r="140" spans="1:10" s="29" customFormat="1" ht="16.5" customHeight="1" thickBot="1">
      <c r="A140" s="113"/>
      <c r="B140" s="38" t="s">
        <v>427</v>
      </c>
      <c r="C140" s="38"/>
      <c r="D140" s="38"/>
      <c r="E140" s="38"/>
      <c r="F140" s="38"/>
      <c r="G140" s="39">
        <f aca="true" t="shared" si="11" ref="G140:J141">SUM(G139)</f>
        <v>299000</v>
      </c>
      <c r="H140" s="51">
        <f t="shared" si="11"/>
        <v>266000</v>
      </c>
      <c r="I140" s="51">
        <f t="shared" si="11"/>
        <v>172900</v>
      </c>
      <c r="J140" s="116">
        <f t="shared" si="11"/>
        <v>93100</v>
      </c>
    </row>
    <row r="141" spans="1:10" s="32" customFormat="1" ht="20.25" customHeight="1" thickBot="1">
      <c r="A141" s="263" t="s">
        <v>428</v>
      </c>
      <c r="B141" s="265"/>
      <c r="C141" s="151"/>
      <c r="D141" s="151"/>
      <c r="E141" s="151"/>
      <c r="F141" s="151"/>
      <c r="G141" s="152">
        <f t="shared" si="11"/>
        <v>299000</v>
      </c>
      <c r="H141" s="155">
        <f t="shared" si="11"/>
        <v>266000</v>
      </c>
      <c r="I141" s="155">
        <f t="shared" si="11"/>
        <v>172900</v>
      </c>
      <c r="J141" s="156">
        <f t="shared" si="11"/>
        <v>93100</v>
      </c>
    </row>
    <row r="142" spans="1:10" s="69" customFormat="1" ht="24.75" customHeight="1">
      <c r="A142" s="117" t="s">
        <v>421</v>
      </c>
      <c r="C142" s="66"/>
      <c r="D142" s="66"/>
      <c r="E142" s="66"/>
      <c r="F142" s="66"/>
      <c r="G142" s="67"/>
      <c r="H142" s="68"/>
      <c r="I142" s="90"/>
      <c r="J142" s="118"/>
    </row>
    <row r="143" spans="1:10" s="24" customFormat="1" ht="18" customHeight="1">
      <c r="A143" s="101" t="s">
        <v>422</v>
      </c>
      <c r="B143" s="80"/>
      <c r="C143" s="81"/>
      <c r="D143" s="81"/>
      <c r="E143" s="81"/>
      <c r="F143" s="81"/>
      <c r="G143" s="82"/>
      <c r="H143" s="83"/>
      <c r="I143" s="33"/>
      <c r="J143" s="102"/>
    </row>
    <row r="144" spans="1:10" ht="25.5">
      <c r="A144" s="103">
        <v>1</v>
      </c>
      <c r="B144" s="2" t="s">
        <v>502</v>
      </c>
      <c r="C144" s="2" t="s">
        <v>502</v>
      </c>
      <c r="D144" s="2" t="s">
        <v>503</v>
      </c>
      <c r="E144" s="2" t="s">
        <v>22</v>
      </c>
      <c r="F144" s="2" t="s">
        <v>504</v>
      </c>
      <c r="G144" s="9">
        <v>156130</v>
      </c>
      <c r="H144" s="15">
        <v>154000</v>
      </c>
      <c r="I144" s="16">
        <f>H144*65%</f>
        <v>100100</v>
      </c>
      <c r="J144" s="121">
        <f>H144*35%</f>
        <v>53900</v>
      </c>
    </row>
    <row r="145" spans="1:10" ht="38.25">
      <c r="A145" s="103">
        <v>2</v>
      </c>
      <c r="B145" s="2" t="s">
        <v>156</v>
      </c>
      <c r="C145" s="2" t="s">
        <v>549</v>
      </c>
      <c r="D145" s="2" t="s">
        <v>507</v>
      </c>
      <c r="E145" s="2" t="s">
        <v>256</v>
      </c>
      <c r="F145" s="2" t="s">
        <v>157</v>
      </c>
      <c r="G145" s="10">
        <v>298000</v>
      </c>
      <c r="H145" s="15">
        <v>238000</v>
      </c>
      <c r="I145" s="16">
        <f>H145*65%</f>
        <v>154700</v>
      </c>
      <c r="J145" s="121">
        <f>H145*35%</f>
        <v>83300</v>
      </c>
    </row>
    <row r="146" spans="1:10" s="29" customFormat="1" ht="16.5" customHeight="1">
      <c r="A146" s="105"/>
      <c r="B146" s="25" t="s">
        <v>423</v>
      </c>
      <c r="C146" s="25"/>
      <c r="D146" s="25"/>
      <c r="E146" s="25"/>
      <c r="F146" s="25"/>
      <c r="G146" s="26">
        <f>SUM(G144:G145)</f>
        <v>454130</v>
      </c>
      <c r="H146" s="28">
        <f>SUM(H144:H145)</f>
        <v>392000</v>
      </c>
      <c r="I146" s="28">
        <f>SUM(I144:I145)</f>
        <v>254800</v>
      </c>
      <c r="J146" s="115">
        <f>SUM(J144:J145)</f>
        <v>137200</v>
      </c>
    </row>
    <row r="147" spans="1:10" s="24" customFormat="1" ht="18" customHeight="1">
      <c r="A147" s="101" t="s">
        <v>424</v>
      </c>
      <c r="B147" s="80"/>
      <c r="C147" s="81"/>
      <c r="D147" s="81"/>
      <c r="E147" s="81"/>
      <c r="F147" s="81"/>
      <c r="G147" s="82"/>
      <c r="H147" s="83"/>
      <c r="I147" s="33"/>
      <c r="J147" s="102"/>
    </row>
    <row r="148" spans="1:10" ht="38.25">
      <c r="A148" s="103">
        <v>1</v>
      </c>
      <c r="B148" s="2" t="s">
        <v>235</v>
      </c>
      <c r="C148" s="2" t="s">
        <v>549</v>
      </c>
      <c r="D148" s="2" t="s">
        <v>236</v>
      </c>
      <c r="E148" s="2" t="s">
        <v>569</v>
      </c>
      <c r="F148" s="2" t="s">
        <v>237</v>
      </c>
      <c r="G148" s="9">
        <v>299339.7</v>
      </c>
      <c r="H148" s="15">
        <v>279000</v>
      </c>
      <c r="I148" s="16">
        <f>H148*65%</f>
        <v>181350</v>
      </c>
      <c r="J148" s="121">
        <f>H148*35%</f>
        <v>97650</v>
      </c>
    </row>
    <row r="149" spans="1:10" s="29" customFormat="1" ht="16.5" customHeight="1" thickBot="1">
      <c r="A149" s="113"/>
      <c r="B149" s="38" t="s">
        <v>425</v>
      </c>
      <c r="C149" s="38"/>
      <c r="D149" s="38"/>
      <c r="E149" s="38"/>
      <c r="F149" s="38"/>
      <c r="G149" s="39">
        <f>SUM(G148)</f>
        <v>299339.7</v>
      </c>
      <c r="H149" s="51">
        <f>SUM(H148)</f>
        <v>279000</v>
      </c>
      <c r="I149" s="51">
        <f>SUM(I148)</f>
        <v>181350</v>
      </c>
      <c r="J149" s="116">
        <f>SUM(J148)</f>
        <v>97650</v>
      </c>
    </row>
    <row r="150" spans="1:10" s="32" customFormat="1" ht="15.75" customHeight="1" thickBot="1">
      <c r="A150" s="263" t="s">
        <v>426</v>
      </c>
      <c r="B150" s="265"/>
      <c r="C150" s="151"/>
      <c r="D150" s="151"/>
      <c r="E150" s="151"/>
      <c r="F150" s="151"/>
      <c r="G150" s="152">
        <f>SUM(G149,G146)</f>
        <v>753469.7</v>
      </c>
      <c r="H150" s="155">
        <f>SUM(H149,H146)</f>
        <v>671000</v>
      </c>
      <c r="I150" s="155">
        <f>SUM(I149,I146)</f>
        <v>436150</v>
      </c>
      <c r="J150" s="156">
        <f>SUM(J149,J146)</f>
        <v>234850</v>
      </c>
    </row>
    <row r="151" spans="1:10" s="69" customFormat="1" ht="25.5" customHeight="1">
      <c r="A151" s="117" t="s">
        <v>429</v>
      </c>
      <c r="C151" s="66"/>
      <c r="D151" s="66"/>
      <c r="E151" s="66"/>
      <c r="F151" s="66"/>
      <c r="G151" s="67"/>
      <c r="H151" s="68"/>
      <c r="I151" s="90"/>
      <c r="J151" s="118"/>
    </row>
    <row r="152" spans="1:10" s="24" customFormat="1" ht="16.5" customHeight="1">
      <c r="A152" s="101" t="s">
        <v>430</v>
      </c>
      <c r="B152" s="80"/>
      <c r="C152" s="81"/>
      <c r="D152" s="81"/>
      <c r="E152" s="81"/>
      <c r="F152" s="81"/>
      <c r="G152" s="82"/>
      <c r="H152" s="83"/>
      <c r="I152" s="33"/>
      <c r="J152" s="102"/>
    </row>
    <row r="153" spans="1:10" ht="28.5" customHeight="1">
      <c r="A153" s="103">
        <v>1</v>
      </c>
      <c r="B153" s="2" t="s">
        <v>469</v>
      </c>
      <c r="C153" s="2" t="s">
        <v>549</v>
      </c>
      <c r="D153" s="2" t="s">
        <v>507</v>
      </c>
      <c r="E153" s="2" t="s">
        <v>256</v>
      </c>
      <c r="F153" s="2" t="s">
        <v>470</v>
      </c>
      <c r="G153" s="9">
        <v>299457</v>
      </c>
      <c r="H153" s="15">
        <v>262000</v>
      </c>
      <c r="I153" s="16">
        <f aca="true" t="shared" si="12" ref="I153:I168">H153*50%</f>
        <v>131000</v>
      </c>
      <c r="J153" s="104">
        <f aca="true" t="shared" si="13" ref="J153:J168">H153*50%</f>
        <v>131000</v>
      </c>
    </row>
    <row r="154" spans="1:10" ht="39.75" customHeight="1">
      <c r="A154" s="103">
        <v>2</v>
      </c>
      <c r="B154" s="2" t="s">
        <v>122</v>
      </c>
      <c r="C154" s="2" t="s">
        <v>122</v>
      </c>
      <c r="D154" s="2" t="s">
        <v>41</v>
      </c>
      <c r="E154" s="2" t="s">
        <v>256</v>
      </c>
      <c r="F154" s="2" t="s">
        <v>123</v>
      </c>
      <c r="G154" s="9">
        <v>270000</v>
      </c>
      <c r="H154" s="16">
        <v>233000</v>
      </c>
      <c r="I154" s="16">
        <f t="shared" si="12"/>
        <v>116500</v>
      </c>
      <c r="J154" s="104">
        <f t="shared" si="13"/>
        <v>116500</v>
      </c>
    </row>
    <row r="155" spans="1:10" ht="27.75" customHeight="1">
      <c r="A155" s="103">
        <v>3</v>
      </c>
      <c r="B155" s="2" t="s">
        <v>17</v>
      </c>
      <c r="C155" s="2" t="s">
        <v>17</v>
      </c>
      <c r="D155" s="2" t="s">
        <v>18</v>
      </c>
      <c r="E155" s="2" t="s">
        <v>24</v>
      </c>
      <c r="F155" s="2" t="s">
        <v>19</v>
      </c>
      <c r="G155" s="9">
        <v>300000</v>
      </c>
      <c r="H155" s="15">
        <v>300000</v>
      </c>
      <c r="I155" s="16">
        <f t="shared" si="12"/>
        <v>150000</v>
      </c>
      <c r="J155" s="104">
        <f t="shared" si="13"/>
        <v>150000</v>
      </c>
    </row>
    <row r="156" spans="1:10" ht="76.5">
      <c r="A156" s="103">
        <v>4</v>
      </c>
      <c r="B156" s="2" t="s">
        <v>44</v>
      </c>
      <c r="C156" s="2" t="s">
        <v>45</v>
      </c>
      <c r="D156" s="2" t="s">
        <v>46</v>
      </c>
      <c r="E156" s="2" t="s">
        <v>207</v>
      </c>
      <c r="F156" s="2" t="s">
        <v>47</v>
      </c>
      <c r="G156" s="9">
        <v>245224</v>
      </c>
      <c r="H156" s="22">
        <v>230000</v>
      </c>
      <c r="I156" s="16">
        <f t="shared" si="12"/>
        <v>115000</v>
      </c>
      <c r="J156" s="104">
        <f t="shared" si="13"/>
        <v>115000</v>
      </c>
    </row>
    <row r="157" spans="1:10" s="29" customFormat="1" ht="16.5" customHeight="1">
      <c r="A157" s="105"/>
      <c r="B157" s="25" t="s">
        <v>431</v>
      </c>
      <c r="C157" s="25"/>
      <c r="D157" s="25"/>
      <c r="E157" s="25"/>
      <c r="F157" s="25"/>
      <c r="G157" s="26">
        <f>SUM(G153:G156)</f>
        <v>1114681</v>
      </c>
      <c r="H157" s="28">
        <f>SUM(H153:H156)</f>
        <v>1025000</v>
      </c>
      <c r="I157" s="28">
        <f>SUM(I153:I156)</f>
        <v>512500</v>
      </c>
      <c r="J157" s="115">
        <f>SUM(J153:J156)</f>
        <v>512500</v>
      </c>
    </row>
    <row r="158" spans="1:10" s="24" customFormat="1" ht="15" customHeight="1">
      <c r="A158" s="101" t="s">
        <v>432</v>
      </c>
      <c r="B158" s="80"/>
      <c r="C158" s="81"/>
      <c r="D158" s="81"/>
      <c r="E158" s="81"/>
      <c r="F158" s="81"/>
      <c r="G158" s="82"/>
      <c r="H158" s="83"/>
      <c r="I158" s="33"/>
      <c r="J158" s="102"/>
    </row>
    <row r="159" spans="1:10" ht="38.25">
      <c r="A159" s="103">
        <v>1</v>
      </c>
      <c r="B159" s="2" t="s">
        <v>508</v>
      </c>
      <c r="C159" s="2" t="s">
        <v>509</v>
      </c>
      <c r="D159" s="2" t="s">
        <v>510</v>
      </c>
      <c r="E159" s="2" t="s">
        <v>511</v>
      </c>
      <c r="F159" s="2" t="s">
        <v>512</v>
      </c>
      <c r="G159" s="9">
        <v>299708</v>
      </c>
      <c r="H159" s="15">
        <v>266000</v>
      </c>
      <c r="I159" s="16">
        <f t="shared" si="12"/>
        <v>133000</v>
      </c>
      <c r="J159" s="104">
        <f t="shared" si="13"/>
        <v>133000</v>
      </c>
    </row>
    <row r="160" spans="1:10" ht="25.5">
      <c r="A160" s="103">
        <v>2</v>
      </c>
      <c r="B160" s="2" t="s">
        <v>238</v>
      </c>
      <c r="C160" s="2" t="s">
        <v>549</v>
      </c>
      <c r="D160" s="2" t="s">
        <v>507</v>
      </c>
      <c r="E160" s="2" t="s">
        <v>256</v>
      </c>
      <c r="F160" s="2" t="s">
        <v>239</v>
      </c>
      <c r="G160" s="9">
        <v>299982</v>
      </c>
      <c r="H160" s="15">
        <v>248000</v>
      </c>
      <c r="I160" s="16">
        <f t="shared" si="12"/>
        <v>124000</v>
      </c>
      <c r="J160" s="104">
        <f t="shared" si="13"/>
        <v>124000</v>
      </c>
    </row>
    <row r="161" spans="1:10" s="29" customFormat="1" ht="16.5" customHeight="1">
      <c r="A161" s="105"/>
      <c r="B161" s="25" t="s">
        <v>433</v>
      </c>
      <c r="C161" s="25"/>
      <c r="D161" s="25"/>
      <c r="E161" s="25"/>
      <c r="F161" s="25"/>
      <c r="G161" s="26">
        <f>SUM(G159:G160)</f>
        <v>599690</v>
      </c>
      <c r="H161" s="28">
        <f>SUM(H159:H160)</f>
        <v>514000</v>
      </c>
      <c r="I161" s="28">
        <f>SUM(I159:I160)</f>
        <v>257000</v>
      </c>
      <c r="J161" s="115">
        <f>SUM(J159:J160)</f>
        <v>257000</v>
      </c>
    </row>
    <row r="162" spans="1:10" s="24" customFormat="1" ht="14.25" customHeight="1">
      <c r="A162" s="101" t="s">
        <v>434</v>
      </c>
      <c r="B162" s="80"/>
      <c r="C162" s="81"/>
      <c r="D162" s="81"/>
      <c r="E162" s="81"/>
      <c r="F162" s="81"/>
      <c r="G162" s="82"/>
      <c r="H162" s="83"/>
      <c r="I162" s="33"/>
      <c r="J162" s="102"/>
    </row>
    <row r="163" spans="1:10" ht="51">
      <c r="A163" s="103">
        <v>1</v>
      </c>
      <c r="B163" s="2" t="s">
        <v>520</v>
      </c>
      <c r="C163" s="2" t="s">
        <v>549</v>
      </c>
      <c r="D163" s="2" t="s">
        <v>507</v>
      </c>
      <c r="E163" s="2" t="s">
        <v>256</v>
      </c>
      <c r="F163" s="2" t="s">
        <v>521</v>
      </c>
      <c r="G163" s="9">
        <v>299280</v>
      </c>
      <c r="H163" s="15">
        <v>262000</v>
      </c>
      <c r="I163" s="16">
        <f t="shared" si="12"/>
        <v>131000</v>
      </c>
      <c r="J163" s="104">
        <f t="shared" si="13"/>
        <v>131000</v>
      </c>
    </row>
    <row r="164" spans="1:10" ht="38.25">
      <c r="A164" s="103">
        <v>2</v>
      </c>
      <c r="B164" s="2" t="s">
        <v>97</v>
      </c>
      <c r="C164" s="2" t="s">
        <v>97</v>
      </c>
      <c r="D164" s="2" t="s">
        <v>90</v>
      </c>
      <c r="E164" s="2" t="s">
        <v>256</v>
      </c>
      <c r="F164" s="2" t="s">
        <v>98</v>
      </c>
      <c r="G164" s="9">
        <v>285000</v>
      </c>
      <c r="H164" s="16">
        <v>258000</v>
      </c>
      <c r="I164" s="16">
        <f t="shared" si="12"/>
        <v>129000</v>
      </c>
      <c r="J164" s="104">
        <f t="shared" si="13"/>
        <v>129000</v>
      </c>
    </row>
    <row r="165" spans="1:10" s="29" customFormat="1" ht="14.25" customHeight="1">
      <c r="A165" s="105"/>
      <c r="B165" s="25" t="s">
        <v>435</v>
      </c>
      <c r="C165" s="25"/>
      <c r="D165" s="25"/>
      <c r="E165" s="25"/>
      <c r="F165" s="25"/>
      <c r="G165" s="26">
        <f>SUM(G163:G164)</f>
        <v>584280</v>
      </c>
      <c r="H165" s="28">
        <f>SUM(H163:H164)</f>
        <v>520000</v>
      </c>
      <c r="I165" s="28">
        <f>SUM(I163:I164)</f>
        <v>260000</v>
      </c>
      <c r="J165" s="115">
        <f>SUM(J163:J164)</f>
        <v>260000</v>
      </c>
    </row>
    <row r="166" spans="1:10" s="24" customFormat="1" ht="16.5" customHeight="1">
      <c r="A166" s="101" t="s">
        <v>436</v>
      </c>
      <c r="B166" s="80"/>
      <c r="C166" s="81"/>
      <c r="D166" s="81"/>
      <c r="E166" s="81"/>
      <c r="F166" s="81"/>
      <c r="G166" s="82"/>
      <c r="H166" s="83"/>
      <c r="I166" s="33"/>
      <c r="J166" s="102"/>
    </row>
    <row r="167" spans="1:10" ht="51">
      <c r="A167" s="103">
        <v>1</v>
      </c>
      <c r="B167" s="2" t="s">
        <v>145</v>
      </c>
      <c r="C167" s="2" t="s">
        <v>549</v>
      </c>
      <c r="D167" s="2" t="s">
        <v>507</v>
      </c>
      <c r="E167" s="2" t="s">
        <v>256</v>
      </c>
      <c r="F167" s="2" t="s">
        <v>146</v>
      </c>
      <c r="G167" s="9">
        <v>299570.48</v>
      </c>
      <c r="H167" s="15">
        <v>268000</v>
      </c>
      <c r="I167" s="16">
        <f t="shared" si="12"/>
        <v>134000</v>
      </c>
      <c r="J167" s="104">
        <f t="shared" si="13"/>
        <v>134000</v>
      </c>
    </row>
    <row r="168" spans="1:10" ht="38.25">
      <c r="A168" s="103">
        <v>2</v>
      </c>
      <c r="B168" s="2" t="s">
        <v>598</v>
      </c>
      <c r="C168" s="2" t="s">
        <v>599</v>
      </c>
      <c r="D168" s="2" t="s">
        <v>600</v>
      </c>
      <c r="E168" s="2" t="s">
        <v>569</v>
      </c>
      <c r="F168" s="2" t="s">
        <v>601</v>
      </c>
      <c r="G168" s="9">
        <v>293470.286</v>
      </c>
      <c r="H168" s="22">
        <v>293000</v>
      </c>
      <c r="I168" s="16">
        <f t="shared" si="12"/>
        <v>146500</v>
      </c>
      <c r="J168" s="104">
        <f t="shared" si="13"/>
        <v>146500</v>
      </c>
    </row>
    <row r="169" spans="1:10" s="29" customFormat="1" ht="16.5" customHeight="1" thickBot="1">
      <c r="A169" s="113"/>
      <c r="B169" s="38" t="s">
        <v>437</v>
      </c>
      <c r="C169" s="38"/>
      <c r="D169" s="38"/>
      <c r="E169" s="38"/>
      <c r="F169" s="38"/>
      <c r="G169" s="39">
        <f>SUM(G167:G168)</f>
        <v>593040.7660000001</v>
      </c>
      <c r="H169" s="51">
        <f>SUM(H167:H168)</f>
        <v>561000</v>
      </c>
      <c r="I169" s="51">
        <f>SUM(I167:I168)</f>
        <v>280500</v>
      </c>
      <c r="J169" s="116">
        <f>SUM(J167:J168)</f>
        <v>280500</v>
      </c>
    </row>
    <row r="170" spans="1:10" s="32" customFormat="1" ht="19.5" customHeight="1" thickBot="1">
      <c r="A170" s="266" t="s">
        <v>438</v>
      </c>
      <c r="B170" s="267"/>
      <c r="C170" s="166"/>
      <c r="D170" s="166"/>
      <c r="E170" s="166"/>
      <c r="F170" s="166"/>
      <c r="G170" s="167">
        <f>SUM(G169,G165,G161,G157)</f>
        <v>2891691.766</v>
      </c>
      <c r="H170" s="168">
        <f>SUM(H169,H165,H161,H157)</f>
        <v>2620000</v>
      </c>
      <c r="I170" s="168">
        <f>SUM(I169,I165,I161,I157)</f>
        <v>1310000</v>
      </c>
      <c r="J170" s="169">
        <f>SUM(J169,J165,J161,J157)</f>
        <v>1310000</v>
      </c>
    </row>
    <row r="171" spans="1:10" s="32" customFormat="1" ht="21" customHeight="1" thickBot="1" thickTop="1">
      <c r="A171" s="171">
        <v>75</v>
      </c>
      <c r="B171" s="145" t="s">
        <v>132</v>
      </c>
      <c r="C171" s="146"/>
      <c r="D171" s="146"/>
      <c r="E171" s="146"/>
      <c r="F171" s="146"/>
      <c r="G171" s="147">
        <f>SUM(G170,G150,G141,G136,G108,G100,G86,G68,G63,G49,G44,G34,G14)</f>
        <v>20032846.343000002</v>
      </c>
      <c r="H171" s="148">
        <f>SUM(H170,H150,H141,H136,H108,H100,H86,H68,H63,H49,H44,H34,H14)</f>
        <v>18667000</v>
      </c>
      <c r="I171" s="148">
        <f>SUM(I170,I150,I141,I136,I108,I100,I86,I68,I63,I49,I44,I34,I14)</f>
        <v>9474050</v>
      </c>
      <c r="J171" s="149">
        <f>SUM(J170,J150,J141,J136,J108,J100,J86,J68,J63,J49,J44,J34,J14)</f>
        <v>9192950</v>
      </c>
    </row>
    <row r="172" ht="13.5" thickTop="1"/>
  </sheetData>
  <mergeCells count="14">
    <mergeCell ref="A150:B150"/>
    <mergeCell ref="A141:B141"/>
    <mergeCell ref="A170:B170"/>
    <mergeCell ref="A63:B63"/>
    <mergeCell ref="A86:B86"/>
    <mergeCell ref="A100:B100"/>
    <mergeCell ref="A108:B108"/>
    <mergeCell ref="A68:B68"/>
    <mergeCell ref="A136:B136"/>
    <mergeCell ref="A1:J1"/>
    <mergeCell ref="A14:B14"/>
    <mergeCell ref="A34:B34"/>
    <mergeCell ref="A49:B49"/>
    <mergeCell ref="A44:B44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1" r:id="rId1"/>
  <rowBreaks count="7" manualBreakCount="7">
    <brk id="22" max="255" man="1"/>
    <brk id="58" max="255" man="1"/>
    <brk id="78" max="255" man="1"/>
    <brk id="95" max="255" man="1"/>
    <brk id="113" max="255" man="1"/>
    <brk id="130" max="255" man="1"/>
    <brk id="1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SheetLayoutView="100" workbookViewId="0" topLeftCell="A19">
      <selection activeCell="D23" sqref="D23"/>
    </sheetView>
  </sheetViews>
  <sheetFormatPr defaultColWidth="9.140625" defaultRowHeight="12.75"/>
  <cols>
    <col min="1" max="1" width="4.8515625" style="23" customWidth="1"/>
    <col min="2" max="2" width="21.421875" style="21" customWidth="1"/>
    <col min="3" max="3" width="11.421875" style="21" customWidth="1"/>
    <col min="4" max="4" width="26.28125" style="21" customWidth="1"/>
    <col min="5" max="5" width="12.421875" style="21" customWidth="1"/>
    <col min="6" max="6" width="14.57421875" style="21" customWidth="1"/>
    <col min="7" max="7" width="11.57421875" style="21" customWidth="1"/>
    <col min="8" max="8" width="12.140625" style="21" customWidth="1"/>
    <col min="9" max="9" width="13.7109375" style="21" customWidth="1"/>
    <col min="10" max="10" width="27.7109375" style="21" customWidth="1"/>
    <col min="11" max="16384" width="19.28125" style="21" customWidth="1"/>
  </cols>
  <sheetData>
    <row r="1" spans="1:11" s="7" customFormat="1" ht="18.75" customHeight="1">
      <c r="A1" s="269" t="s">
        <v>65</v>
      </c>
      <c r="B1" s="270"/>
      <c r="C1" s="270"/>
      <c r="D1" s="270"/>
      <c r="E1" s="270"/>
      <c r="F1" s="270"/>
      <c r="G1" s="270"/>
      <c r="H1" s="270"/>
      <c r="I1" s="270"/>
      <c r="J1" s="270"/>
      <c r="K1" s="6"/>
    </row>
    <row r="2" spans="1:11" s="7" customFormat="1" ht="6.75" customHeight="1" thickBot="1">
      <c r="A2" s="271" t="s">
        <v>64</v>
      </c>
      <c r="B2" s="270"/>
      <c r="C2" s="270"/>
      <c r="D2" s="270"/>
      <c r="E2" s="270"/>
      <c r="F2" s="270"/>
      <c r="G2" s="270"/>
      <c r="H2" s="270"/>
      <c r="I2" s="270"/>
      <c r="J2" s="270"/>
      <c r="K2" s="6"/>
    </row>
    <row r="3" spans="1:10" ht="45.75" customHeight="1">
      <c r="A3" s="133" t="s">
        <v>360</v>
      </c>
      <c r="B3" s="96" t="s">
        <v>244</v>
      </c>
      <c r="C3" s="96" t="s">
        <v>245</v>
      </c>
      <c r="D3" s="96" t="s">
        <v>544</v>
      </c>
      <c r="E3" s="96" t="s">
        <v>545</v>
      </c>
      <c r="F3" s="96" t="s">
        <v>546</v>
      </c>
      <c r="G3" s="96" t="s">
        <v>547</v>
      </c>
      <c r="H3" s="97" t="s">
        <v>548</v>
      </c>
      <c r="I3" s="134" t="s">
        <v>475</v>
      </c>
      <c r="J3" s="135" t="s">
        <v>476</v>
      </c>
    </row>
    <row r="4" spans="1:10" s="59" customFormat="1" ht="27" customHeight="1">
      <c r="A4" s="136" t="s">
        <v>276</v>
      </c>
      <c r="B4" s="76"/>
      <c r="C4" s="77"/>
      <c r="D4" s="77"/>
      <c r="E4" s="77"/>
      <c r="F4" s="77"/>
      <c r="G4" s="77"/>
      <c r="H4" s="78"/>
      <c r="I4" s="79"/>
      <c r="J4" s="100"/>
    </row>
    <row r="5" spans="1:10" s="24" customFormat="1" ht="17.25" customHeight="1">
      <c r="A5" s="101" t="s">
        <v>374</v>
      </c>
      <c r="B5" s="80"/>
      <c r="C5" s="81"/>
      <c r="D5" s="81"/>
      <c r="E5" s="81"/>
      <c r="F5" s="81"/>
      <c r="G5" s="81"/>
      <c r="H5" s="82"/>
      <c r="I5" s="83"/>
      <c r="J5" s="102"/>
    </row>
    <row r="6" spans="1:10" ht="38.25">
      <c r="A6" s="137">
        <v>1</v>
      </c>
      <c r="B6" s="2" t="s">
        <v>580</v>
      </c>
      <c r="C6" s="2" t="s">
        <v>549</v>
      </c>
      <c r="D6" s="2" t="s">
        <v>155</v>
      </c>
      <c r="E6" s="2" t="s">
        <v>256</v>
      </c>
      <c r="F6" s="2" t="s">
        <v>581</v>
      </c>
      <c r="G6" s="2" t="s">
        <v>317</v>
      </c>
      <c r="H6" s="9">
        <v>298388</v>
      </c>
      <c r="I6" s="18" t="s">
        <v>49</v>
      </c>
      <c r="J6" s="144" t="s">
        <v>70</v>
      </c>
    </row>
    <row r="7" spans="1:10" ht="38.25">
      <c r="A7" s="137">
        <v>2</v>
      </c>
      <c r="B7" s="2" t="s">
        <v>582</v>
      </c>
      <c r="C7" s="2" t="s">
        <v>549</v>
      </c>
      <c r="D7" s="2" t="s">
        <v>155</v>
      </c>
      <c r="E7" s="2" t="s">
        <v>256</v>
      </c>
      <c r="F7" s="2" t="s">
        <v>549</v>
      </c>
      <c r="G7" s="2" t="s">
        <v>317</v>
      </c>
      <c r="H7" s="9">
        <v>298441.67</v>
      </c>
      <c r="I7" s="19" t="s">
        <v>49</v>
      </c>
      <c r="J7" s="138" t="s">
        <v>482</v>
      </c>
    </row>
    <row r="8" spans="1:10" ht="38.25">
      <c r="A8" s="137">
        <v>3</v>
      </c>
      <c r="B8" s="2" t="s">
        <v>583</v>
      </c>
      <c r="C8" s="2" t="s">
        <v>584</v>
      </c>
      <c r="D8" s="2" t="s">
        <v>585</v>
      </c>
      <c r="E8" s="2" t="s">
        <v>256</v>
      </c>
      <c r="F8" s="2" t="s">
        <v>586</v>
      </c>
      <c r="G8" s="2" t="s">
        <v>317</v>
      </c>
      <c r="H8" s="9">
        <v>289042</v>
      </c>
      <c r="I8" s="18" t="s">
        <v>49</v>
      </c>
      <c r="J8" s="144" t="s">
        <v>70</v>
      </c>
    </row>
    <row r="9" spans="1:10" s="24" customFormat="1" ht="18" customHeight="1">
      <c r="A9" s="101" t="s">
        <v>448</v>
      </c>
      <c r="B9" s="80"/>
      <c r="C9" s="81"/>
      <c r="D9" s="81"/>
      <c r="E9" s="81"/>
      <c r="F9" s="81"/>
      <c r="G9" s="81"/>
      <c r="H9" s="82"/>
      <c r="I9" s="83"/>
      <c r="J9" s="102"/>
    </row>
    <row r="10" spans="1:10" ht="39" thickBot="1">
      <c r="A10" s="139">
        <v>1</v>
      </c>
      <c r="B10" s="74" t="s">
        <v>362</v>
      </c>
      <c r="C10" s="74" t="s">
        <v>549</v>
      </c>
      <c r="D10" s="74" t="s">
        <v>363</v>
      </c>
      <c r="E10" s="74" t="s">
        <v>550</v>
      </c>
      <c r="F10" s="74" t="s">
        <v>364</v>
      </c>
      <c r="G10" s="74" t="s">
        <v>26</v>
      </c>
      <c r="H10" s="75">
        <v>226934</v>
      </c>
      <c r="I10" s="73" t="s">
        <v>49</v>
      </c>
      <c r="J10" s="140" t="s">
        <v>55</v>
      </c>
    </row>
    <row r="11" spans="1:10" s="59" customFormat="1" ht="27" customHeight="1">
      <c r="A11" s="117" t="s">
        <v>278</v>
      </c>
      <c r="B11" s="65"/>
      <c r="C11" s="66"/>
      <c r="D11" s="66"/>
      <c r="E11" s="66"/>
      <c r="F11" s="66"/>
      <c r="G11" s="66"/>
      <c r="H11" s="67"/>
      <c r="I11" s="68"/>
      <c r="J11" s="118"/>
    </row>
    <row r="12" spans="1:10" s="24" customFormat="1" ht="17.25" customHeight="1">
      <c r="A12" s="101" t="s">
        <v>449</v>
      </c>
      <c r="B12" s="80"/>
      <c r="C12" s="81"/>
      <c r="D12" s="81"/>
      <c r="E12" s="81"/>
      <c r="F12" s="81"/>
      <c r="G12" s="81"/>
      <c r="H12" s="82"/>
      <c r="I12" s="83"/>
      <c r="J12" s="102"/>
    </row>
    <row r="13" spans="1:10" ht="63.75">
      <c r="A13" s="137">
        <v>1</v>
      </c>
      <c r="B13" s="2" t="s">
        <v>95</v>
      </c>
      <c r="C13" s="2" t="s">
        <v>549</v>
      </c>
      <c r="D13" s="2" t="s">
        <v>96</v>
      </c>
      <c r="E13" s="2" t="s">
        <v>259</v>
      </c>
      <c r="F13" s="2" t="s">
        <v>549</v>
      </c>
      <c r="G13" s="2" t="s">
        <v>555</v>
      </c>
      <c r="H13" s="9">
        <v>299792</v>
      </c>
      <c r="I13" s="19" t="s">
        <v>49</v>
      </c>
      <c r="J13" s="138" t="s">
        <v>460</v>
      </c>
    </row>
    <row r="14" spans="1:10" s="24" customFormat="1" ht="17.25" customHeight="1">
      <c r="A14" s="101" t="s">
        <v>450</v>
      </c>
      <c r="B14" s="84"/>
      <c r="C14" s="85"/>
      <c r="D14" s="85"/>
      <c r="E14" s="85"/>
      <c r="F14" s="85"/>
      <c r="G14" s="85"/>
      <c r="H14" s="86"/>
      <c r="I14" s="87"/>
      <c r="J14" s="108"/>
    </row>
    <row r="15" spans="1:10" ht="25.5">
      <c r="A15" s="137">
        <v>1</v>
      </c>
      <c r="B15" s="2" t="s">
        <v>226</v>
      </c>
      <c r="C15" s="2" t="s">
        <v>549</v>
      </c>
      <c r="D15" s="2" t="s">
        <v>41</v>
      </c>
      <c r="E15" s="2" t="s">
        <v>256</v>
      </c>
      <c r="F15" s="2" t="s">
        <v>227</v>
      </c>
      <c r="G15" s="2" t="s">
        <v>102</v>
      </c>
      <c r="H15" s="9">
        <v>296228.9</v>
      </c>
      <c r="I15" s="18" t="s">
        <v>49</v>
      </c>
      <c r="J15" s="141" t="s">
        <v>59</v>
      </c>
    </row>
    <row r="16" spans="1:10" ht="51.75" thickBot="1">
      <c r="A16" s="139">
        <v>2</v>
      </c>
      <c r="B16" s="74" t="s">
        <v>249</v>
      </c>
      <c r="C16" s="74" t="s">
        <v>549</v>
      </c>
      <c r="D16" s="74" t="s">
        <v>250</v>
      </c>
      <c r="E16" s="74" t="s">
        <v>10</v>
      </c>
      <c r="F16" s="74" t="s">
        <v>251</v>
      </c>
      <c r="G16" s="74" t="s">
        <v>102</v>
      </c>
      <c r="H16" s="75">
        <v>208363.9</v>
      </c>
      <c r="I16" s="72" t="s">
        <v>49</v>
      </c>
      <c r="J16" s="142" t="s">
        <v>134</v>
      </c>
    </row>
    <row r="17" spans="1:10" s="59" customFormat="1" ht="27" customHeight="1">
      <c r="A17" s="117" t="s">
        <v>280</v>
      </c>
      <c r="B17" s="69"/>
      <c r="C17" s="66"/>
      <c r="D17" s="66"/>
      <c r="E17" s="66"/>
      <c r="F17" s="66"/>
      <c r="G17" s="66"/>
      <c r="H17" s="67"/>
      <c r="I17" s="68"/>
      <c r="J17" s="118"/>
    </row>
    <row r="18" spans="1:10" s="24" customFormat="1" ht="17.25" customHeight="1">
      <c r="A18" s="101" t="s">
        <v>451</v>
      </c>
      <c r="B18" s="80"/>
      <c r="C18" s="81"/>
      <c r="D18" s="81"/>
      <c r="E18" s="81"/>
      <c r="F18" s="81"/>
      <c r="G18" s="81"/>
      <c r="H18" s="82"/>
      <c r="I18" s="83"/>
      <c r="J18" s="102"/>
    </row>
    <row r="19" spans="1:10" ht="39" thickBot="1">
      <c r="A19" s="139">
        <v>1</v>
      </c>
      <c r="B19" s="74" t="s">
        <v>208</v>
      </c>
      <c r="C19" s="74" t="s">
        <v>209</v>
      </c>
      <c r="D19" s="74" t="s">
        <v>210</v>
      </c>
      <c r="E19" s="74" t="s">
        <v>25</v>
      </c>
      <c r="F19" s="74" t="s">
        <v>323</v>
      </c>
      <c r="G19" s="74" t="s">
        <v>324</v>
      </c>
      <c r="H19" s="75">
        <v>289751</v>
      </c>
      <c r="I19" s="73" t="s">
        <v>49</v>
      </c>
      <c r="J19" s="140" t="s">
        <v>127</v>
      </c>
    </row>
    <row r="20" spans="1:10" s="59" customFormat="1" ht="27" customHeight="1">
      <c r="A20" s="117" t="s">
        <v>282</v>
      </c>
      <c r="B20" s="65"/>
      <c r="C20" s="66"/>
      <c r="D20" s="66"/>
      <c r="E20" s="66"/>
      <c r="F20" s="66"/>
      <c r="G20" s="66"/>
      <c r="H20" s="67"/>
      <c r="I20" s="68"/>
      <c r="J20" s="118"/>
    </row>
    <row r="21" spans="1:10" s="24" customFormat="1" ht="17.25" customHeight="1">
      <c r="A21" s="101" t="s">
        <v>452</v>
      </c>
      <c r="B21" s="80"/>
      <c r="C21" s="81"/>
      <c r="D21" s="81"/>
      <c r="E21" s="81"/>
      <c r="F21" s="81"/>
      <c r="G21" s="81"/>
      <c r="H21" s="82"/>
      <c r="I21" s="83"/>
      <c r="J21" s="102"/>
    </row>
    <row r="22" spans="1:10" ht="39" thickBot="1">
      <c r="A22" s="139">
        <v>1</v>
      </c>
      <c r="B22" s="74" t="s">
        <v>556</v>
      </c>
      <c r="C22" s="74" t="s">
        <v>549</v>
      </c>
      <c r="D22" s="74" t="s">
        <v>557</v>
      </c>
      <c r="E22" s="74" t="s">
        <v>22</v>
      </c>
      <c r="F22" s="74" t="s">
        <v>558</v>
      </c>
      <c r="G22" s="74" t="s">
        <v>559</v>
      </c>
      <c r="H22" s="75">
        <v>298000</v>
      </c>
      <c r="I22" s="73" t="s">
        <v>49</v>
      </c>
      <c r="J22" s="131" t="s">
        <v>70</v>
      </c>
    </row>
    <row r="23" spans="1:10" s="59" customFormat="1" ht="27" customHeight="1">
      <c r="A23" s="117" t="s">
        <v>284</v>
      </c>
      <c r="B23" s="65"/>
      <c r="C23" s="66"/>
      <c r="D23" s="66"/>
      <c r="E23" s="66"/>
      <c r="F23" s="66"/>
      <c r="G23" s="66"/>
      <c r="H23" s="67"/>
      <c r="I23" s="68"/>
      <c r="J23" s="118"/>
    </row>
    <row r="24" spans="1:10" s="24" customFormat="1" ht="17.25" customHeight="1">
      <c r="A24" s="101" t="s">
        <v>446</v>
      </c>
      <c r="B24" s="80"/>
      <c r="C24" s="81"/>
      <c r="D24" s="81"/>
      <c r="E24" s="81"/>
      <c r="F24" s="81"/>
      <c r="G24" s="81"/>
      <c r="H24" s="82"/>
      <c r="I24" s="83"/>
      <c r="J24" s="102"/>
    </row>
    <row r="25" spans="1:10" ht="51">
      <c r="A25" s="137">
        <v>1</v>
      </c>
      <c r="B25" s="2" t="s">
        <v>361</v>
      </c>
      <c r="C25" s="2" t="s">
        <v>154</v>
      </c>
      <c r="D25" s="2" t="s">
        <v>155</v>
      </c>
      <c r="E25" s="2" t="s">
        <v>24</v>
      </c>
      <c r="F25" s="2" t="s">
        <v>356</v>
      </c>
      <c r="G25" s="2" t="s">
        <v>262</v>
      </c>
      <c r="H25" s="9">
        <v>236254</v>
      </c>
      <c r="I25" s="18" t="s">
        <v>49</v>
      </c>
      <c r="J25" s="141" t="s">
        <v>62</v>
      </c>
    </row>
    <row r="26" spans="1:10" s="24" customFormat="1" ht="17.25" customHeight="1">
      <c r="A26" s="101" t="s">
        <v>453</v>
      </c>
      <c r="B26" s="80"/>
      <c r="C26" s="81"/>
      <c r="D26" s="81"/>
      <c r="E26" s="81"/>
      <c r="F26" s="81"/>
      <c r="G26" s="81"/>
      <c r="H26" s="82"/>
      <c r="I26" s="83"/>
      <c r="J26" s="102"/>
    </row>
    <row r="27" spans="1:10" ht="38.25">
      <c r="A27" s="137">
        <v>1</v>
      </c>
      <c r="B27" s="2" t="s">
        <v>300</v>
      </c>
      <c r="C27" s="2" t="s">
        <v>300</v>
      </c>
      <c r="D27" s="2" t="s">
        <v>301</v>
      </c>
      <c r="E27" s="2" t="s">
        <v>569</v>
      </c>
      <c r="F27" s="2" t="s">
        <v>302</v>
      </c>
      <c r="G27" s="2" t="s">
        <v>14</v>
      </c>
      <c r="H27" s="9">
        <v>242406</v>
      </c>
      <c r="I27" s="19" t="s">
        <v>49</v>
      </c>
      <c r="J27" s="138" t="s">
        <v>463</v>
      </c>
    </row>
    <row r="28" spans="1:10" s="24" customFormat="1" ht="17.25" customHeight="1">
      <c r="A28" s="101" t="s">
        <v>454</v>
      </c>
      <c r="B28" s="80"/>
      <c r="C28" s="81"/>
      <c r="D28" s="81"/>
      <c r="E28" s="81"/>
      <c r="F28" s="81"/>
      <c r="G28" s="81"/>
      <c r="H28" s="82"/>
      <c r="I28" s="83"/>
      <c r="J28" s="102"/>
    </row>
    <row r="29" spans="1:10" ht="102">
      <c r="A29" s="137">
        <v>1</v>
      </c>
      <c r="B29" s="2" t="s">
        <v>175</v>
      </c>
      <c r="C29" s="2" t="s">
        <v>549</v>
      </c>
      <c r="D29" s="2" t="s">
        <v>176</v>
      </c>
      <c r="E29" s="2" t="s">
        <v>177</v>
      </c>
      <c r="F29" s="2" t="s">
        <v>178</v>
      </c>
      <c r="G29" s="2" t="s">
        <v>498</v>
      </c>
      <c r="H29" s="9">
        <v>178471</v>
      </c>
      <c r="I29" s="19" t="s">
        <v>49</v>
      </c>
      <c r="J29" s="138" t="s">
        <v>481</v>
      </c>
    </row>
    <row r="30" spans="1:10" ht="38.25">
      <c r="A30" s="137">
        <v>2</v>
      </c>
      <c r="B30" s="2" t="s">
        <v>513</v>
      </c>
      <c r="C30" s="2" t="s">
        <v>549</v>
      </c>
      <c r="D30" s="2" t="s">
        <v>194</v>
      </c>
      <c r="E30" s="2" t="s">
        <v>569</v>
      </c>
      <c r="F30" s="2" t="s">
        <v>195</v>
      </c>
      <c r="G30" s="2" t="s">
        <v>498</v>
      </c>
      <c r="H30" s="9">
        <v>254285</v>
      </c>
      <c r="I30" s="19" t="s">
        <v>49</v>
      </c>
      <c r="J30" s="138" t="s">
        <v>464</v>
      </c>
    </row>
    <row r="31" spans="1:10" s="24" customFormat="1" ht="17.25" customHeight="1">
      <c r="A31" s="101" t="s">
        <v>455</v>
      </c>
      <c r="B31" s="80"/>
      <c r="C31" s="81"/>
      <c r="D31" s="81"/>
      <c r="E31" s="81"/>
      <c r="F31" s="81"/>
      <c r="G31" s="81"/>
      <c r="H31" s="82"/>
      <c r="I31" s="83"/>
      <c r="J31" s="102"/>
    </row>
    <row r="32" spans="1:10" ht="94.5" customHeight="1" thickBot="1">
      <c r="A32" s="139">
        <v>1</v>
      </c>
      <c r="B32" s="74" t="s">
        <v>523</v>
      </c>
      <c r="C32" s="74" t="s">
        <v>524</v>
      </c>
      <c r="D32" s="74" t="s">
        <v>525</v>
      </c>
      <c r="E32" s="74" t="s">
        <v>25</v>
      </c>
      <c r="F32" s="74" t="s">
        <v>526</v>
      </c>
      <c r="G32" s="74" t="s">
        <v>551</v>
      </c>
      <c r="H32" s="75">
        <v>176080</v>
      </c>
      <c r="I32" s="72" t="s">
        <v>49</v>
      </c>
      <c r="J32" s="142" t="s">
        <v>465</v>
      </c>
    </row>
    <row r="33" spans="1:10" s="45" customFormat="1" ht="27" customHeight="1">
      <c r="A33" s="122" t="s">
        <v>288</v>
      </c>
      <c r="B33" s="58"/>
      <c r="C33" s="47"/>
      <c r="D33" s="47"/>
      <c r="E33" s="47"/>
      <c r="F33" s="47"/>
      <c r="G33" s="47"/>
      <c r="H33" s="48"/>
      <c r="I33" s="49"/>
      <c r="J33" s="124"/>
    </row>
    <row r="34" spans="1:10" s="24" customFormat="1" ht="17.25" customHeight="1">
      <c r="A34" s="101" t="s">
        <v>456</v>
      </c>
      <c r="B34" s="80"/>
      <c r="C34" s="81"/>
      <c r="D34" s="81"/>
      <c r="E34" s="81"/>
      <c r="F34" s="81"/>
      <c r="G34" s="81"/>
      <c r="H34" s="82"/>
      <c r="I34" s="83"/>
      <c r="J34" s="102"/>
    </row>
    <row r="35" spans="1:10" ht="54.75" customHeight="1">
      <c r="A35" s="137">
        <v>1</v>
      </c>
      <c r="B35" s="2" t="s">
        <v>499</v>
      </c>
      <c r="C35" s="2" t="s">
        <v>499</v>
      </c>
      <c r="D35" s="2" t="s">
        <v>500</v>
      </c>
      <c r="E35" s="2" t="s">
        <v>22</v>
      </c>
      <c r="F35" s="2" t="s">
        <v>501</v>
      </c>
      <c r="G35" s="2" t="s">
        <v>219</v>
      </c>
      <c r="H35" s="9">
        <v>285063</v>
      </c>
      <c r="I35" s="18" t="s">
        <v>49</v>
      </c>
      <c r="J35" s="141" t="s">
        <v>53</v>
      </c>
    </row>
    <row r="36" spans="1:10" ht="76.5">
      <c r="A36" s="137">
        <v>2</v>
      </c>
      <c r="B36" s="2" t="s">
        <v>353</v>
      </c>
      <c r="C36" s="2" t="s">
        <v>354</v>
      </c>
      <c r="D36" s="2" t="s">
        <v>217</v>
      </c>
      <c r="E36" s="2" t="s">
        <v>256</v>
      </c>
      <c r="F36" s="2" t="s">
        <v>218</v>
      </c>
      <c r="G36" s="2" t="s">
        <v>219</v>
      </c>
      <c r="H36" s="9">
        <v>215000</v>
      </c>
      <c r="I36" s="19" t="s">
        <v>49</v>
      </c>
      <c r="J36" s="138" t="s">
        <v>131</v>
      </c>
    </row>
    <row r="37" spans="1:10" s="24" customFormat="1" ht="17.25" customHeight="1">
      <c r="A37" s="101" t="s">
        <v>457</v>
      </c>
      <c r="B37" s="80"/>
      <c r="C37" s="81"/>
      <c r="D37" s="81"/>
      <c r="E37" s="81"/>
      <c r="F37" s="81"/>
      <c r="G37" s="81"/>
      <c r="H37" s="82"/>
      <c r="I37" s="83"/>
      <c r="J37" s="102"/>
    </row>
    <row r="38" spans="1:10" ht="51.75" thickBot="1">
      <c r="A38" s="139">
        <v>1</v>
      </c>
      <c r="B38" s="74" t="s">
        <v>167</v>
      </c>
      <c r="C38" s="74" t="s">
        <v>168</v>
      </c>
      <c r="D38" s="74" t="s">
        <v>169</v>
      </c>
      <c r="E38" s="74" t="s">
        <v>569</v>
      </c>
      <c r="F38" s="74" t="s">
        <v>170</v>
      </c>
      <c r="G38" s="74" t="s">
        <v>171</v>
      </c>
      <c r="H38" s="75">
        <v>299050</v>
      </c>
      <c r="I38" s="73" t="s">
        <v>49</v>
      </c>
      <c r="J38" s="140" t="s">
        <v>56</v>
      </c>
    </row>
    <row r="39" spans="1:10" s="59" customFormat="1" ht="27" customHeight="1">
      <c r="A39" s="117" t="s">
        <v>290</v>
      </c>
      <c r="B39" s="69"/>
      <c r="C39" s="66"/>
      <c r="D39" s="66"/>
      <c r="E39" s="66"/>
      <c r="F39" s="66"/>
      <c r="G39" s="66"/>
      <c r="H39" s="67"/>
      <c r="I39" s="68"/>
      <c r="J39" s="118"/>
    </row>
    <row r="40" spans="1:10" s="24" customFormat="1" ht="17.25" customHeight="1">
      <c r="A40" s="101" t="s">
        <v>388</v>
      </c>
      <c r="B40" s="80"/>
      <c r="C40" s="81"/>
      <c r="D40" s="81"/>
      <c r="E40" s="81"/>
      <c r="F40" s="81"/>
      <c r="G40" s="81"/>
      <c r="H40" s="82"/>
      <c r="I40" s="83"/>
      <c r="J40" s="102"/>
    </row>
    <row r="41" spans="1:10" ht="38.25">
      <c r="A41" s="137">
        <v>1</v>
      </c>
      <c r="B41" s="2" t="s">
        <v>29</v>
      </c>
      <c r="C41" s="2" t="s">
        <v>549</v>
      </c>
      <c r="D41" s="2" t="s">
        <v>258</v>
      </c>
      <c r="E41" s="2" t="s">
        <v>259</v>
      </c>
      <c r="F41" s="2" t="s">
        <v>327</v>
      </c>
      <c r="G41" s="2" t="s">
        <v>15</v>
      </c>
      <c r="H41" s="9">
        <v>114453</v>
      </c>
      <c r="I41" s="18" t="s">
        <v>49</v>
      </c>
      <c r="J41" s="141" t="s">
        <v>54</v>
      </c>
    </row>
    <row r="42" spans="1:10" s="24" customFormat="1" ht="17.25" customHeight="1">
      <c r="A42" s="101" t="s">
        <v>389</v>
      </c>
      <c r="B42" s="80"/>
      <c r="C42" s="81"/>
      <c r="D42" s="81"/>
      <c r="E42" s="81"/>
      <c r="F42" s="81"/>
      <c r="G42" s="81"/>
      <c r="H42" s="82"/>
      <c r="I42" s="83"/>
      <c r="J42" s="102"/>
    </row>
    <row r="43" spans="1:10" ht="55.5" customHeight="1">
      <c r="A43" s="137">
        <v>1</v>
      </c>
      <c r="B43" s="2" t="s">
        <v>592</v>
      </c>
      <c r="C43" s="2" t="s">
        <v>549</v>
      </c>
      <c r="D43" s="2" t="s">
        <v>593</v>
      </c>
      <c r="E43" s="2" t="s">
        <v>22</v>
      </c>
      <c r="F43" s="2" t="s">
        <v>594</v>
      </c>
      <c r="G43" s="2" t="s">
        <v>299</v>
      </c>
      <c r="H43" s="9">
        <v>146584</v>
      </c>
      <c r="I43" s="18" t="s">
        <v>49</v>
      </c>
      <c r="J43" s="141" t="s">
        <v>56</v>
      </c>
    </row>
    <row r="44" spans="1:10" ht="38.25">
      <c r="A44" s="137">
        <v>2</v>
      </c>
      <c r="B44" s="2" t="s">
        <v>136</v>
      </c>
      <c r="C44" s="2" t="s">
        <v>549</v>
      </c>
      <c r="D44" s="2" t="s">
        <v>507</v>
      </c>
      <c r="E44" s="2" t="s">
        <v>256</v>
      </c>
      <c r="F44" s="2" t="s">
        <v>137</v>
      </c>
      <c r="G44" s="2" t="s">
        <v>299</v>
      </c>
      <c r="H44" s="9">
        <v>202197</v>
      </c>
      <c r="I44" s="18" t="s">
        <v>49</v>
      </c>
      <c r="J44" s="144" t="s">
        <v>70</v>
      </c>
    </row>
    <row r="45" spans="1:10" s="24" customFormat="1" ht="17.25" customHeight="1">
      <c r="A45" s="101" t="s">
        <v>392</v>
      </c>
      <c r="B45" s="80"/>
      <c r="C45" s="81"/>
      <c r="D45" s="81"/>
      <c r="E45" s="81"/>
      <c r="F45" s="81"/>
      <c r="G45" s="81"/>
      <c r="H45" s="82"/>
      <c r="I45" s="83"/>
      <c r="J45" s="102"/>
    </row>
    <row r="46" spans="1:10" ht="41.25" customHeight="1">
      <c r="A46" s="137">
        <v>1</v>
      </c>
      <c r="B46" s="2" t="s">
        <v>488</v>
      </c>
      <c r="C46" s="2" t="s">
        <v>549</v>
      </c>
      <c r="D46" s="2" t="s">
        <v>489</v>
      </c>
      <c r="E46" s="2" t="s">
        <v>256</v>
      </c>
      <c r="F46" s="2" t="s">
        <v>490</v>
      </c>
      <c r="G46" s="2" t="s">
        <v>143</v>
      </c>
      <c r="H46" s="9">
        <v>182336.33</v>
      </c>
      <c r="I46" s="18" t="s">
        <v>49</v>
      </c>
      <c r="J46" s="141" t="s">
        <v>459</v>
      </c>
    </row>
    <row r="47" spans="1:10" ht="38.25">
      <c r="A47" s="137">
        <v>2</v>
      </c>
      <c r="B47" s="2" t="s">
        <v>587</v>
      </c>
      <c r="C47" s="2" t="s">
        <v>588</v>
      </c>
      <c r="D47" s="2" t="s">
        <v>568</v>
      </c>
      <c r="E47" s="2" t="s">
        <v>569</v>
      </c>
      <c r="F47" s="2" t="s">
        <v>589</v>
      </c>
      <c r="G47" s="2" t="s">
        <v>143</v>
      </c>
      <c r="H47" s="9">
        <v>300000</v>
      </c>
      <c r="I47" s="18" t="s">
        <v>49</v>
      </c>
      <c r="J47" s="141" t="s">
        <v>133</v>
      </c>
    </row>
    <row r="48" spans="1:10" ht="77.25" thickBot="1">
      <c r="A48" s="139">
        <v>3</v>
      </c>
      <c r="B48" s="74" t="s">
        <v>350</v>
      </c>
      <c r="C48" s="74" t="s">
        <v>549</v>
      </c>
      <c r="D48" s="74" t="s">
        <v>351</v>
      </c>
      <c r="E48" s="74" t="s">
        <v>25</v>
      </c>
      <c r="F48" s="74" t="s">
        <v>352</v>
      </c>
      <c r="G48" s="74" t="s">
        <v>143</v>
      </c>
      <c r="H48" s="75">
        <v>178107.85</v>
      </c>
      <c r="I48" s="73" t="s">
        <v>49</v>
      </c>
      <c r="J48" s="142" t="s">
        <v>73</v>
      </c>
    </row>
    <row r="49" spans="1:10" s="59" customFormat="1" ht="27" customHeight="1">
      <c r="A49" s="117" t="s">
        <v>395</v>
      </c>
      <c r="B49" s="69"/>
      <c r="C49" s="66"/>
      <c r="D49" s="66"/>
      <c r="E49" s="66"/>
      <c r="F49" s="66"/>
      <c r="G49" s="66"/>
      <c r="H49" s="67"/>
      <c r="I49" s="68"/>
      <c r="J49" s="118"/>
    </row>
    <row r="50" spans="1:10" s="24" customFormat="1" ht="17.25" customHeight="1">
      <c r="A50" s="101" t="s">
        <v>458</v>
      </c>
      <c r="B50" s="80"/>
      <c r="C50" s="81"/>
      <c r="D50" s="81"/>
      <c r="E50" s="81"/>
      <c r="F50" s="81"/>
      <c r="G50" s="81"/>
      <c r="H50" s="82"/>
      <c r="I50" s="83"/>
      <c r="J50" s="102"/>
    </row>
    <row r="51" spans="1:10" ht="51">
      <c r="A51" s="137">
        <v>1</v>
      </c>
      <c r="B51" s="2" t="s">
        <v>118</v>
      </c>
      <c r="C51" s="2" t="s">
        <v>549</v>
      </c>
      <c r="D51" s="2" t="s">
        <v>119</v>
      </c>
      <c r="E51" s="2" t="s">
        <v>256</v>
      </c>
      <c r="F51" s="2" t="s">
        <v>120</v>
      </c>
      <c r="G51" s="2" t="s">
        <v>121</v>
      </c>
      <c r="H51" s="9">
        <v>236300</v>
      </c>
      <c r="I51" s="18" t="s">
        <v>49</v>
      </c>
      <c r="J51" s="141" t="s">
        <v>61</v>
      </c>
    </row>
    <row r="52" spans="1:10" ht="39" thickBot="1">
      <c r="A52" s="139">
        <v>2</v>
      </c>
      <c r="B52" s="74" t="s">
        <v>224</v>
      </c>
      <c r="C52" s="74" t="s">
        <v>549</v>
      </c>
      <c r="D52" s="74" t="s">
        <v>41</v>
      </c>
      <c r="E52" s="74" t="s">
        <v>256</v>
      </c>
      <c r="F52" s="74" t="s">
        <v>225</v>
      </c>
      <c r="G52" s="74" t="s">
        <v>121</v>
      </c>
      <c r="H52" s="75">
        <v>127659.57</v>
      </c>
      <c r="I52" s="73" t="s">
        <v>49</v>
      </c>
      <c r="J52" s="142" t="s">
        <v>70</v>
      </c>
    </row>
    <row r="53" spans="1:10" s="59" customFormat="1" ht="27" customHeight="1">
      <c r="A53" s="117" t="s">
        <v>403</v>
      </c>
      <c r="B53" s="69"/>
      <c r="C53" s="66"/>
      <c r="D53" s="66"/>
      <c r="E53" s="66"/>
      <c r="F53" s="66"/>
      <c r="G53" s="66"/>
      <c r="H53" s="67"/>
      <c r="I53" s="68"/>
      <c r="J53" s="118"/>
    </row>
    <row r="54" spans="1:10" s="24" customFormat="1" ht="17.25" customHeight="1">
      <c r="A54" s="101" t="s">
        <v>404</v>
      </c>
      <c r="B54" s="80"/>
      <c r="C54" s="81"/>
      <c r="D54" s="81"/>
      <c r="E54" s="81"/>
      <c r="F54" s="81"/>
      <c r="G54" s="81"/>
      <c r="H54" s="82"/>
      <c r="I54" s="83"/>
      <c r="J54" s="102"/>
    </row>
    <row r="55" spans="1:10" ht="64.5" thickBot="1">
      <c r="A55" s="139">
        <v>1</v>
      </c>
      <c r="B55" s="74" t="s">
        <v>333</v>
      </c>
      <c r="C55" s="74" t="s">
        <v>334</v>
      </c>
      <c r="D55" s="74" t="s">
        <v>335</v>
      </c>
      <c r="E55" s="74" t="s">
        <v>22</v>
      </c>
      <c r="F55" s="74" t="s">
        <v>336</v>
      </c>
      <c r="G55" s="74" t="s">
        <v>261</v>
      </c>
      <c r="H55" s="75">
        <v>299340</v>
      </c>
      <c r="I55" s="73" t="s">
        <v>49</v>
      </c>
      <c r="J55" s="140" t="s">
        <v>126</v>
      </c>
    </row>
    <row r="56" spans="1:10" s="69" customFormat="1" ht="27" customHeight="1">
      <c r="A56" s="117" t="s">
        <v>407</v>
      </c>
      <c r="C56" s="66"/>
      <c r="D56" s="66"/>
      <c r="E56" s="66"/>
      <c r="F56" s="66"/>
      <c r="G56" s="66"/>
      <c r="H56" s="67"/>
      <c r="I56" s="68"/>
      <c r="J56" s="118"/>
    </row>
    <row r="57" spans="1:10" s="24" customFormat="1" ht="17.25" customHeight="1">
      <c r="A57" s="101" t="s">
        <v>408</v>
      </c>
      <c r="B57" s="80"/>
      <c r="C57" s="81"/>
      <c r="D57" s="81"/>
      <c r="E57" s="81"/>
      <c r="F57" s="81"/>
      <c r="G57" s="81"/>
      <c r="H57" s="82"/>
      <c r="I57" s="83"/>
      <c r="J57" s="102"/>
    </row>
    <row r="58" spans="1:10" ht="51.75" customHeight="1">
      <c r="A58" s="137">
        <v>1</v>
      </c>
      <c r="B58" s="2" t="s">
        <v>196</v>
      </c>
      <c r="C58" s="2" t="s">
        <v>197</v>
      </c>
      <c r="D58" s="2" t="s">
        <v>198</v>
      </c>
      <c r="E58" s="2" t="s">
        <v>256</v>
      </c>
      <c r="F58" s="2" t="s">
        <v>199</v>
      </c>
      <c r="G58" s="2" t="s">
        <v>506</v>
      </c>
      <c r="H58" s="9">
        <v>291396</v>
      </c>
      <c r="I58" s="18" t="s">
        <v>49</v>
      </c>
      <c r="J58" s="141" t="s">
        <v>125</v>
      </c>
    </row>
    <row r="59" spans="1:10" ht="25.5">
      <c r="A59" s="137">
        <v>2</v>
      </c>
      <c r="B59" s="2" t="s">
        <v>185</v>
      </c>
      <c r="C59" s="2" t="s">
        <v>549</v>
      </c>
      <c r="D59" s="2" t="s">
        <v>507</v>
      </c>
      <c r="E59" s="2" t="s">
        <v>256</v>
      </c>
      <c r="F59" s="2" t="s">
        <v>186</v>
      </c>
      <c r="G59" s="2" t="s">
        <v>506</v>
      </c>
      <c r="H59" s="9">
        <v>0</v>
      </c>
      <c r="I59" s="18" t="s">
        <v>49</v>
      </c>
      <c r="J59" s="141" t="s">
        <v>58</v>
      </c>
    </row>
    <row r="60" spans="1:10" s="24" customFormat="1" ht="17.25" customHeight="1">
      <c r="A60" s="101" t="s">
        <v>410</v>
      </c>
      <c r="B60" s="80"/>
      <c r="C60" s="81"/>
      <c r="D60" s="81"/>
      <c r="E60" s="81"/>
      <c r="F60" s="81"/>
      <c r="G60" s="81"/>
      <c r="H60" s="82"/>
      <c r="I60" s="83"/>
      <c r="J60" s="102"/>
    </row>
    <row r="61" spans="1:10" ht="51">
      <c r="A61" s="137">
        <v>1</v>
      </c>
      <c r="B61" s="2" t="s">
        <v>347</v>
      </c>
      <c r="C61" s="2" t="s">
        <v>549</v>
      </c>
      <c r="D61" s="2" t="s">
        <v>348</v>
      </c>
      <c r="E61" s="2" t="s">
        <v>552</v>
      </c>
      <c r="F61" s="2" t="s">
        <v>349</v>
      </c>
      <c r="G61" s="2" t="s">
        <v>516</v>
      </c>
      <c r="H61" s="9">
        <v>189000</v>
      </c>
      <c r="I61" s="19" t="s">
        <v>49</v>
      </c>
      <c r="J61" s="138" t="s">
        <v>461</v>
      </c>
    </row>
    <row r="62" spans="1:10" s="24" customFormat="1" ht="17.25" customHeight="1">
      <c r="A62" s="101" t="s">
        <v>412</v>
      </c>
      <c r="B62" s="80"/>
      <c r="C62" s="81"/>
      <c r="D62" s="81"/>
      <c r="E62" s="81"/>
      <c r="F62" s="81"/>
      <c r="G62" s="81"/>
      <c r="H62" s="82"/>
      <c r="I62" s="83"/>
      <c r="J62" s="102"/>
    </row>
    <row r="63" spans="1:10" ht="51">
      <c r="A63" s="137">
        <v>1</v>
      </c>
      <c r="B63" s="2" t="s">
        <v>365</v>
      </c>
      <c r="C63" s="2" t="s">
        <v>549</v>
      </c>
      <c r="D63" s="2" t="s">
        <v>366</v>
      </c>
      <c r="E63" s="2" t="s">
        <v>569</v>
      </c>
      <c r="F63" s="2" t="s">
        <v>367</v>
      </c>
      <c r="G63" s="2" t="s">
        <v>23</v>
      </c>
      <c r="H63" s="9">
        <v>293470</v>
      </c>
      <c r="I63" s="19" t="s">
        <v>49</v>
      </c>
      <c r="J63" s="138" t="s">
        <v>462</v>
      </c>
    </row>
    <row r="64" spans="1:10" ht="76.5">
      <c r="A64" s="137">
        <v>2</v>
      </c>
      <c r="B64" s="2" t="s">
        <v>200</v>
      </c>
      <c r="C64" s="2" t="s">
        <v>549</v>
      </c>
      <c r="D64" s="2" t="s">
        <v>201</v>
      </c>
      <c r="E64" s="2" t="s">
        <v>569</v>
      </c>
      <c r="F64" s="2" t="s">
        <v>202</v>
      </c>
      <c r="G64" s="2" t="s">
        <v>23</v>
      </c>
      <c r="H64" s="9">
        <v>266888</v>
      </c>
      <c r="I64" s="19" t="s">
        <v>49</v>
      </c>
      <c r="J64" s="138" t="s">
        <v>135</v>
      </c>
    </row>
    <row r="65" spans="1:10" ht="89.25">
      <c r="A65" s="137">
        <v>3</v>
      </c>
      <c r="B65" s="2" t="s">
        <v>540</v>
      </c>
      <c r="C65" s="2" t="s">
        <v>549</v>
      </c>
      <c r="D65" s="2" t="s">
        <v>568</v>
      </c>
      <c r="E65" s="2" t="s">
        <v>569</v>
      </c>
      <c r="F65" s="2" t="s">
        <v>211</v>
      </c>
      <c r="G65" s="2" t="s">
        <v>23</v>
      </c>
      <c r="H65" s="9">
        <v>299290</v>
      </c>
      <c r="I65" s="18" t="s">
        <v>49</v>
      </c>
      <c r="J65" s="141" t="s">
        <v>129</v>
      </c>
    </row>
    <row r="66" spans="1:10" s="24" customFormat="1" ht="17.25" customHeight="1">
      <c r="A66" s="101" t="s">
        <v>414</v>
      </c>
      <c r="B66" s="80"/>
      <c r="C66" s="81"/>
      <c r="D66" s="81"/>
      <c r="E66" s="81"/>
      <c r="F66" s="81"/>
      <c r="G66" s="81"/>
      <c r="H66" s="82"/>
      <c r="I66" s="83"/>
      <c r="J66" s="102"/>
    </row>
    <row r="67" spans="1:10" ht="51">
      <c r="A67" s="137">
        <v>1</v>
      </c>
      <c r="B67" s="2" t="s">
        <v>315</v>
      </c>
      <c r="C67" s="2" t="s">
        <v>315</v>
      </c>
      <c r="D67" s="2" t="s">
        <v>313</v>
      </c>
      <c r="E67" s="2" t="s">
        <v>256</v>
      </c>
      <c r="F67" s="2" t="s">
        <v>316</v>
      </c>
      <c r="G67" s="2" t="s">
        <v>21</v>
      </c>
      <c r="H67" s="9">
        <v>299340</v>
      </c>
      <c r="I67" s="18" t="s">
        <v>49</v>
      </c>
      <c r="J67" s="141" t="s">
        <v>52</v>
      </c>
    </row>
    <row r="68" spans="1:10" ht="63.75">
      <c r="A68" s="137">
        <v>2</v>
      </c>
      <c r="B68" s="2" t="s">
        <v>215</v>
      </c>
      <c r="C68" s="2" t="s">
        <v>216</v>
      </c>
      <c r="D68" s="2" t="s">
        <v>534</v>
      </c>
      <c r="E68" s="2" t="s">
        <v>560</v>
      </c>
      <c r="F68" s="2" t="s">
        <v>535</v>
      </c>
      <c r="G68" s="2" t="s">
        <v>21</v>
      </c>
      <c r="H68" s="9">
        <v>198869.99</v>
      </c>
      <c r="I68" s="19" t="s">
        <v>49</v>
      </c>
      <c r="J68" s="138" t="s">
        <v>128</v>
      </c>
    </row>
    <row r="69" spans="1:10" s="24" customFormat="1" ht="17.25" customHeight="1">
      <c r="A69" s="101" t="s">
        <v>416</v>
      </c>
      <c r="B69" s="80"/>
      <c r="C69" s="81"/>
      <c r="D69" s="81"/>
      <c r="E69" s="81"/>
      <c r="F69" s="81"/>
      <c r="G69" s="81"/>
      <c r="H69" s="82"/>
      <c r="I69" s="83"/>
      <c r="J69" s="102"/>
    </row>
    <row r="70" spans="1:10" ht="63.75">
      <c r="A70" s="137">
        <v>1</v>
      </c>
      <c r="B70" s="2" t="s">
        <v>228</v>
      </c>
      <c r="C70" s="2" t="s">
        <v>549</v>
      </c>
      <c r="D70" s="2" t="s">
        <v>514</v>
      </c>
      <c r="E70" s="2" t="s">
        <v>256</v>
      </c>
      <c r="F70" s="2" t="s">
        <v>229</v>
      </c>
      <c r="G70" s="2" t="s">
        <v>532</v>
      </c>
      <c r="H70" s="9">
        <v>299400</v>
      </c>
      <c r="I70" s="18" t="s">
        <v>49</v>
      </c>
      <c r="J70" s="141" t="s">
        <v>471</v>
      </c>
    </row>
    <row r="71" spans="1:10" ht="38.25">
      <c r="A71" s="137">
        <v>2</v>
      </c>
      <c r="B71" s="2" t="s">
        <v>577</v>
      </c>
      <c r="C71" s="2" t="s">
        <v>577</v>
      </c>
      <c r="D71" s="2" t="s">
        <v>578</v>
      </c>
      <c r="E71" s="2" t="s">
        <v>256</v>
      </c>
      <c r="F71" s="2" t="s">
        <v>579</v>
      </c>
      <c r="G71" s="2" t="s">
        <v>532</v>
      </c>
      <c r="H71" s="9">
        <v>229000</v>
      </c>
      <c r="I71" s="18" t="s">
        <v>49</v>
      </c>
      <c r="J71" s="141" t="s">
        <v>59</v>
      </c>
    </row>
    <row r="72" spans="1:10" ht="90" thickBot="1">
      <c r="A72" s="139">
        <v>3</v>
      </c>
      <c r="B72" s="74" t="s">
        <v>479</v>
      </c>
      <c r="C72" s="74" t="s">
        <v>339</v>
      </c>
      <c r="D72" s="74" t="s">
        <v>340</v>
      </c>
      <c r="E72" s="74" t="s">
        <v>40</v>
      </c>
      <c r="F72" s="74" t="s">
        <v>341</v>
      </c>
      <c r="G72" s="74" t="s">
        <v>532</v>
      </c>
      <c r="H72" s="75">
        <v>292225</v>
      </c>
      <c r="I72" s="72" t="s">
        <v>49</v>
      </c>
      <c r="J72" s="142" t="s">
        <v>459</v>
      </c>
    </row>
    <row r="73" spans="1:10" s="69" customFormat="1" ht="27" customHeight="1">
      <c r="A73" s="117" t="s">
        <v>419</v>
      </c>
      <c r="C73" s="66"/>
      <c r="D73" s="66"/>
      <c r="E73" s="66"/>
      <c r="F73" s="66"/>
      <c r="G73" s="66"/>
      <c r="H73" s="67"/>
      <c r="I73" s="68"/>
      <c r="J73" s="118"/>
    </row>
    <row r="74" spans="1:10" s="24" customFormat="1" ht="17.25" customHeight="1">
      <c r="A74" s="101" t="s">
        <v>420</v>
      </c>
      <c r="B74" s="80"/>
      <c r="C74" s="81"/>
      <c r="D74" s="81"/>
      <c r="E74" s="81"/>
      <c r="F74" s="81"/>
      <c r="G74" s="81"/>
      <c r="H74" s="82"/>
      <c r="I74" s="83"/>
      <c r="J74" s="102"/>
    </row>
    <row r="75" spans="1:10" ht="26.25" thickBot="1">
      <c r="A75" s="143">
        <v>1</v>
      </c>
      <c r="B75" s="70" t="s">
        <v>296</v>
      </c>
      <c r="C75" s="70" t="s">
        <v>297</v>
      </c>
      <c r="D75" s="70" t="s">
        <v>507</v>
      </c>
      <c r="E75" s="70" t="s">
        <v>256</v>
      </c>
      <c r="F75" s="70" t="s">
        <v>298</v>
      </c>
      <c r="G75" s="70" t="s">
        <v>554</v>
      </c>
      <c r="H75" s="71">
        <v>289890.25</v>
      </c>
      <c r="I75" s="72" t="s">
        <v>49</v>
      </c>
      <c r="J75" s="140" t="s">
        <v>56</v>
      </c>
    </row>
    <row r="76" spans="1:10" s="69" customFormat="1" ht="27" customHeight="1">
      <c r="A76" s="117" t="s">
        <v>429</v>
      </c>
      <c r="C76" s="66"/>
      <c r="D76" s="66"/>
      <c r="E76" s="66"/>
      <c r="F76" s="66"/>
      <c r="G76" s="66"/>
      <c r="H76" s="67"/>
      <c r="I76" s="68"/>
      <c r="J76" s="118"/>
    </row>
    <row r="77" spans="1:10" s="24" customFormat="1" ht="17.25" customHeight="1">
      <c r="A77" s="101" t="s">
        <v>430</v>
      </c>
      <c r="B77" s="80"/>
      <c r="C77" s="81"/>
      <c r="D77" s="81"/>
      <c r="E77" s="81"/>
      <c r="F77" s="81"/>
      <c r="G77" s="81"/>
      <c r="H77" s="82"/>
      <c r="I77" s="83"/>
      <c r="J77" s="102"/>
    </row>
    <row r="78" spans="1:10" ht="51">
      <c r="A78" s="137">
        <v>1</v>
      </c>
      <c r="B78" s="2" t="s">
        <v>158</v>
      </c>
      <c r="C78" s="2" t="s">
        <v>549</v>
      </c>
      <c r="D78" s="2" t="s">
        <v>337</v>
      </c>
      <c r="E78" s="2" t="s">
        <v>256</v>
      </c>
      <c r="F78" s="2" t="s">
        <v>159</v>
      </c>
      <c r="G78" s="2" t="s">
        <v>527</v>
      </c>
      <c r="H78" s="9">
        <v>299339.69</v>
      </c>
      <c r="I78" s="18" t="s">
        <v>49</v>
      </c>
      <c r="J78" s="141" t="s">
        <v>130</v>
      </c>
    </row>
    <row r="79" spans="1:10" ht="92.25" customHeight="1">
      <c r="A79" s="137">
        <v>2</v>
      </c>
      <c r="B79" s="2" t="s">
        <v>99</v>
      </c>
      <c r="C79" s="2" t="s">
        <v>549</v>
      </c>
      <c r="D79" s="2" t="s">
        <v>100</v>
      </c>
      <c r="E79" s="2" t="s">
        <v>569</v>
      </c>
      <c r="F79" s="2" t="s">
        <v>101</v>
      </c>
      <c r="G79" s="2" t="s">
        <v>527</v>
      </c>
      <c r="H79" s="9">
        <v>210405.85</v>
      </c>
      <c r="I79" s="18" t="s">
        <v>49</v>
      </c>
      <c r="J79" s="141" t="s">
        <v>57</v>
      </c>
    </row>
    <row r="80" spans="1:10" ht="51">
      <c r="A80" s="137">
        <v>3</v>
      </c>
      <c r="B80" s="4" t="s">
        <v>292</v>
      </c>
      <c r="C80" s="4" t="s">
        <v>293</v>
      </c>
      <c r="D80" s="4" t="s">
        <v>294</v>
      </c>
      <c r="E80" s="4" t="s">
        <v>25</v>
      </c>
      <c r="F80" s="4" t="s">
        <v>295</v>
      </c>
      <c r="G80" s="4" t="s">
        <v>527</v>
      </c>
      <c r="H80" s="10">
        <v>257432</v>
      </c>
      <c r="I80" s="19" t="s">
        <v>49</v>
      </c>
      <c r="J80" s="138" t="s">
        <v>480</v>
      </c>
    </row>
    <row r="81" spans="1:10" ht="51">
      <c r="A81" s="137">
        <v>4</v>
      </c>
      <c r="B81" s="2" t="s">
        <v>7</v>
      </c>
      <c r="C81" s="2" t="s">
        <v>8</v>
      </c>
      <c r="D81" s="2" t="s">
        <v>9</v>
      </c>
      <c r="E81" s="2" t="s">
        <v>10</v>
      </c>
      <c r="F81" s="2" t="s">
        <v>11</v>
      </c>
      <c r="G81" s="2" t="s">
        <v>527</v>
      </c>
      <c r="H81" s="9">
        <v>298000</v>
      </c>
      <c r="I81" s="19" t="s">
        <v>49</v>
      </c>
      <c r="J81" s="138" t="s">
        <v>60</v>
      </c>
    </row>
    <row r="82" spans="1:10" s="24" customFormat="1" ht="17.25" customHeight="1">
      <c r="A82" s="101" t="s">
        <v>63</v>
      </c>
      <c r="B82" s="80"/>
      <c r="C82" s="81"/>
      <c r="D82" s="81"/>
      <c r="E82" s="81"/>
      <c r="F82" s="81"/>
      <c r="G82" s="81"/>
      <c r="H82" s="82"/>
      <c r="I82" s="83"/>
      <c r="J82" s="102"/>
    </row>
    <row r="83" spans="1:10" ht="77.25" thickBot="1">
      <c r="A83" s="139">
        <v>1</v>
      </c>
      <c r="B83" s="74" t="s">
        <v>246</v>
      </c>
      <c r="C83" s="74" t="s">
        <v>357</v>
      </c>
      <c r="D83" s="74" t="s">
        <v>358</v>
      </c>
      <c r="E83" s="74" t="s">
        <v>256</v>
      </c>
      <c r="F83" s="74" t="s">
        <v>359</v>
      </c>
      <c r="G83" s="74" t="s">
        <v>147</v>
      </c>
      <c r="H83" s="75">
        <v>299339</v>
      </c>
      <c r="I83" s="73" t="s">
        <v>49</v>
      </c>
      <c r="J83" s="140" t="s">
        <v>124</v>
      </c>
    </row>
    <row r="85" ht="21.75" customHeight="1">
      <c r="A85" s="172">
        <f>SUM(A83,A81,A72,A68,A65,A61,A59,A55,A52,A48,A44,A41,A38,A36,A32,A30,A27,A25,A22,A19,A16,A13,A10,A8)</f>
        <v>42</v>
      </c>
    </row>
  </sheetData>
  <mergeCells count="2">
    <mergeCell ref="A1:J1"/>
    <mergeCell ref="A2:J2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1" r:id="rId1"/>
  <rowBreaks count="6" manualBreakCount="6">
    <brk id="16" max="255" man="1"/>
    <brk id="29" max="255" man="1"/>
    <brk id="38" max="255" man="1"/>
    <brk id="52" max="9" man="1"/>
    <brk id="64" max="9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4">
      <selection activeCell="C4" sqref="C1:F16384"/>
    </sheetView>
  </sheetViews>
  <sheetFormatPr defaultColWidth="9.140625" defaultRowHeight="12.75"/>
  <cols>
    <col min="1" max="1" width="4.28125" style="52" customWidth="1"/>
    <col min="2" max="2" width="28.00390625" style="21" customWidth="1"/>
    <col min="3" max="3" width="12.8515625" style="21" customWidth="1"/>
    <col min="4" max="4" width="31.421875" style="21" customWidth="1"/>
    <col min="5" max="5" width="7.57421875" style="21" customWidth="1"/>
    <col min="6" max="6" width="10.28125" style="21" customWidth="1"/>
    <col min="7" max="7" width="13.140625" style="21" customWidth="1"/>
    <col min="8" max="8" width="12.57421875" style="31" customWidth="1"/>
    <col min="9" max="9" width="14.57421875" style="31" customWidth="1"/>
    <col min="10" max="10" width="11.7109375" style="31" customWidth="1"/>
    <col min="11" max="16384" width="9.140625" style="21" customWidth="1"/>
  </cols>
  <sheetData>
    <row r="1" spans="1:11" s="7" customFormat="1" ht="15.75" customHeight="1">
      <c r="A1" s="271" t="s">
        <v>71</v>
      </c>
      <c r="B1" s="270"/>
      <c r="C1" s="270"/>
      <c r="D1" s="270"/>
      <c r="E1" s="270"/>
      <c r="F1" s="270"/>
      <c r="G1" s="270"/>
      <c r="H1" s="270"/>
      <c r="I1" s="270"/>
      <c r="J1" s="270"/>
      <c r="K1" s="6"/>
    </row>
    <row r="2" spans="1:11" s="7" customFormat="1" ht="13.5" customHeight="1">
      <c r="A2" s="271" t="s">
        <v>444</v>
      </c>
      <c r="B2" s="270"/>
      <c r="C2" s="270"/>
      <c r="D2" s="270"/>
      <c r="E2" s="270"/>
      <c r="F2" s="270"/>
      <c r="G2" s="270"/>
      <c r="H2" s="270"/>
      <c r="I2" s="270"/>
      <c r="J2" s="270"/>
      <c r="K2" s="6"/>
    </row>
    <row r="3" spans="1:11" s="7" customFormat="1" ht="12.75" customHeight="1" thickBot="1">
      <c r="A3" s="91"/>
      <c r="B3" s="92"/>
      <c r="C3" s="92"/>
      <c r="D3" s="92"/>
      <c r="E3" s="92"/>
      <c r="F3" s="92"/>
      <c r="G3" s="92"/>
      <c r="H3" s="93"/>
      <c r="I3" s="132" t="s">
        <v>50</v>
      </c>
      <c r="J3" s="93"/>
      <c r="K3" s="6"/>
    </row>
    <row r="4" spans="1:10" s="14" customFormat="1" ht="45.75" customHeight="1">
      <c r="A4" s="95" t="s">
        <v>360</v>
      </c>
      <c r="B4" s="96" t="s">
        <v>244</v>
      </c>
      <c r="C4" s="96" t="s">
        <v>245</v>
      </c>
      <c r="D4" s="96" t="s">
        <v>544</v>
      </c>
      <c r="E4" s="96" t="s">
        <v>545</v>
      </c>
      <c r="F4" s="96" t="s">
        <v>546</v>
      </c>
      <c r="G4" s="97" t="s">
        <v>548</v>
      </c>
      <c r="H4" s="98" t="s">
        <v>275</v>
      </c>
      <c r="I4" s="98" t="s">
        <v>477</v>
      </c>
      <c r="J4" s="99" t="s">
        <v>478</v>
      </c>
    </row>
    <row r="5" spans="1:10" s="45" customFormat="1" ht="24.75" customHeight="1">
      <c r="A5" s="117" t="s">
        <v>282</v>
      </c>
      <c r="B5" s="46"/>
      <c r="C5" s="47"/>
      <c r="D5" s="47"/>
      <c r="E5" s="47"/>
      <c r="F5" s="47"/>
      <c r="G5" s="48"/>
      <c r="H5" s="49"/>
      <c r="I5" s="50"/>
      <c r="J5" s="124"/>
    </row>
    <row r="6" spans="1:10" s="24" customFormat="1" ht="15.75" customHeight="1">
      <c r="A6" s="101" t="s">
        <v>67</v>
      </c>
      <c r="B6" s="80"/>
      <c r="C6" s="81"/>
      <c r="D6" s="81"/>
      <c r="E6" s="81"/>
      <c r="F6" s="81"/>
      <c r="G6" s="82"/>
      <c r="H6" s="83"/>
      <c r="I6" s="33"/>
      <c r="J6" s="102"/>
    </row>
    <row r="7" spans="1:10" ht="51">
      <c r="A7" s="103">
        <v>1</v>
      </c>
      <c r="B7" s="2" t="s">
        <v>187</v>
      </c>
      <c r="C7" s="2" t="s">
        <v>188</v>
      </c>
      <c r="D7" s="2" t="s">
        <v>189</v>
      </c>
      <c r="E7" s="2" t="s">
        <v>22</v>
      </c>
      <c r="F7" s="2" t="s">
        <v>69</v>
      </c>
      <c r="G7" s="9">
        <v>299879</v>
      </c>
      <c r="H7" s="20">
        <v>299000</v>
      </c>
      <c r="I7" s="16">
        <f>H7*50%</f>
        <v>149500</v>
      </c>
      <c r="J7" s="104">
        <f>H7*50%</f>
        <v>149500</v>
      </c>
    </row>
    <row r="8" spans="1:10" s="29" customFormat="1" ht="16.5" customHeight="1" thickBot="1">
      <c r="A8" s="113"/>
      <c r="B8" s="38" t="s">
        <v>68</v>
      </c>
      <c r="C8" s="38"/>
      <c r="D8" s="38"/>
      <c r="E8" s="38"/>
      <c r="F8" s="38"/>
      <c r="G8" s="39">
        <f aca="true" t="shared" si="0" ref="G8:J9">SUM(G7)</f>
        <v>299879</v>
      </c>
      <c r="H8" s="51">
        <f t="shared" si="0"/>
        <v>299000</v>
      </c>
      <c r="I8" s="51">
        <f t="shared" si="0"/>
        <v>149500</v>
      </c>
      <c r="J8" s="116">
        <f t="shared" si="0"/>
        <v>149500</v>
      </c>
    </row>
    <row r="9" spans="1:10" s="32" customFormat="1" ht="15.75" customHeight="1" thickBot="1">
      <c r="A9" s="263" t="s">
        <v>283</v>
      </c>
      <c r="B9" s="265"/>
      <c r="C9" s="151"/>
      <c r="D9" s="151"/>
      <c r="E9" s="151"/>
      <c r="F9" s="151"/>
      <c r="G9" s="152">
        <f t="shared" si="0"/>
        <v>299879</v>
      </c>
      <c r="H9" s="155">
        <f t="shared" si="0"/>
        <v>299000</v>
      </c>
      <c r="I9" s="155">
        <f t="shared" si="0"/>
        <v>149500</v>
      </c>
      <c r="J9" s="156">
        <f t="shared" si="0"/>
        <v>149500</v>
      </c>
    </row>
    <row r="10" spans="1:10" s="24" customFormat="1" ht="20.25" customHeight="1">
      <c r="A10" s="117" t="s">
        <v>284</v>
      </c>
      <c r="B10" s="53"/>
      <c r="C10" s="54"/>
      <c r="D10" s="54"/>
      <c r="E10" s="54"/>
      <c r="F10" s="54"/>
      <c r="G10" s="55"/>
      <c r="H10" s="56"/>
      <c r="I10" s="57"/>
      <c r="J10" s="123"/>
    </row>
    <row r="11" spans="1:10" s="24" customFormat="1" ht="17.25" customHeight="1">
      <c r="A11" s="101" t="s">
        <v>385</v>
      </c>
      <c r="B11" s="80"/>
      <c r="C11" s="81"/>
      <c r="D11" s="81"/>
      <c r="E11" s="81"/>
      <c r="F11" s="81"/>
      <c r="G11" s="82"/>
      <c r="H11" s="83"/>
      <c r="I11" s="33"/>
      <c r="J11" s="102"/>
    </row>
    <row r="12" spans="1:10" ht="89.25">
      <c r="A12" s="103">
        <v>1</v>
      </c>
      <c r="B12" s="2" t="s">
        <v>571</v>
      </c>
      <c r="C12" s="2" t="s">
        <v>571</v>
      </c>
      <c r="D12" s="2" t="s">
        <v>12</v>
      </c>
      <c r="E12" s="2" t="s">
        <v>550</v>
      </c>
      <c r="F12" s="2" t="s">
        <v>13</v>
      </c>
      <c r="G12" s="9">
        <v>2978723</v>
      </c>
      <c r="H12" s="20">
        <v>2715000</v>
      </c>
      <c r="I12" s="16">
        <v>1296750</v>
      </c>
      <c r="J12" s="104">
        <f>H12-I12</f>
        <v>1418250</v>
      </c>
    </row>
    <row r="13" spans="1:10" s="29" customFormat="1" ht="16.5" customHeight="1">
      <c r="A13" s="105"/>
      <c r="B13" s="25" t="s">
        <v>285</v>
      </c>
      <c r="C13" s="25"/>
      <c r="D13" s="25"/>
      <c r="E13" s="25"/>
      <c r="F13" s="25"/>
      <c r="G13" s="26">
        <f>SUM(G12:G12)</f>
        <v>2978723</v>
      </c>
      <c r="H13" s="28">
        <f>SUM(H12:H12)</f>
        <v>2715000</v>
      </c>
      <c r="I13" s="28">
        <f>SUM(I12:I12)</f>
        <v>1296750</v>
      </c>
      <c r="J13" s="115">
        <f>SUM(J12:J12)</f>
        <v>1418250</v>
      </c>
    </row>
    <row r="14" spans="1:10" s="24" customFormat="1" ht="17.25" customHeight="1">
      <c r="A14" s="101" t="s">
        <v>386</v>
      </c>
      <c r="B14" s="80"/>
      <c r="C14" s="81"/>
      <c r="D14" s="81"/>
      <c r="E14" s="81"/>
      <c r="F14" s="81"/>
      <c r="G14" s="82"/>
      <c r="H14" s="83"/>
      <c r="I14" s="33"/>
      <c r="J14" s="102"/>
    </row>
    <row r="15" spans="1:10" ht="38.25">
      <c r="A15" s="103">
        <v>1</v>
      </c>
      <c r="B15" s="2" t="s">
        <v>494</v>
      </c>
      <c r="C15" s="2" t="s">
        <v>495</v>
      </c>
      <c r="D15" s="2" t="s">
        <v>496</v>
      </c>
      <c r="E15" s="2" t="s">
        <v>550</v>
      </c>
      <c r="F15" s="2" t="s">
        <v>497</v>
      </c>
      <c r="G15" s="9">
        <v>293567</v>
      </c>
      <c r="H15" s="20">
        <v>270000</v>
      </c>
      <c r="I15" s="16">
        <f>H15*50%</f>
        <v>135000</v>
      </c>
      <c r="J15" s="104">
        <f>H15*50%</f>
        <v>135000</v>
      </c>
    </row>
    <row r="16" spans="1:10" s="29" customFormat="1" ht="16.5" customHeight="1" thickBot="1">
      <c r="A16" s="113"/>
      <c r="B16" s="38" t="s">
        <v>286</v>
      </c>
      <c r="C16" s="38"/>
      <c r="D16" s="38"/>
      <c r="E16" s="38"/>
      <c r="F16" s="38"/>
      <c r="G16" s="39">
        <f>SUM(G15:G15)</f>
        <v>293567</v>
      </c>
      <c r="H16" s="51">
        <f>SUM(H15:H15)</f>
        <v>270000</v>
      </c>
      <c r="I16" s="51">
        <f>SUM(I15:I15)</f>
        <v>135000</v>
      </c>
      <c r="J16" s="116">
        <f>SUM(J15:J15)</f>
        <v>135000</v>
      </c>
    </row>
    <row r="17" spans="1:10" s="32" customFormat="1" ht="15.75" customHeight="1" thickBot="1">
      <c r="A17" s="263" t="s">
        <v>287</v>
      </c>
      <c r="B17" s="265"/>
      <c r="C17" s="151"/>
      <c r="D17" s="151"/>
      <c r="E17" s="151"/>
      <c r="F17" s="151"/>
      <c r="G17" s="152">
        <f>SUM(G16,G13)</f>
        <v>3272290</v>
      </c>
      <c r="H17" s="155">
        <f>SUM(H16,H13)</f>
        <v>2985000</v>
      </c>
      <c r="I17" s="155">
        <f>SUM(I16,I13)</f>
        <v>1431750</v>
      </c>
      <c r="J17" s="156">
        <f>SUM(J16,J13)</f>
        <v>1553250</v>
      </c>
    </row>
    <row r="18" spans="1:10" s="45" customFormat="1" ht="26.25" customHeight="1">
      <c r="A18" s="117" t="s">
        <v>395</v>
      </c>
      <c r="B18" s="46"/>
      <c r="C18" s="47"/>
      <c r="D18" s="47"/>
      <c r="E18" s="47"/>
      <c r="F18" s="47"/>
      <c r="G18" s="48"/>
      <c r="H18" s="49"/>
      <c r="I18" s="50"/>
      <c r="J18" s="124"/>
    </row>
    <row r="19" spans="1:10" s="24" customFormat="1" ht="17.25" customHeight="1">
      <c r="A19" s="101" t="s">
        <v>396</v>
      </c>
      <c r="B19" s="80"/>
      <c r="C19" s="81"/>
      <c r="D19" s="81"/>
      <c r="E19" s="81"/>
      <c r="F19" s="81"/>
      <c r="G19" s="82"/>
      <c r="H19" s="83"/>
      <c r="I19" s="33"/>
      <c r="J19" s="102"/>
    </row>
    <row r="20" spans="1:10" ht="38.25">
      <c r="A20" s="103">
        <v>1</v>
      </c>
      <c r="B20" s="2" t="s">
        <v>203</v>
      </c>
      <c r="C20" s="2" t="s">
        <v>204</v>
      </c>
      <c r="D20" s="2" t="s">
        <v>205</v>
      </c>
      <c r="E20" s="2" t="s">
        <v>569</v>
      </c>
      <c r="F20" s="2" t="s">
        <v>206</v>
      </c>
      <c r="G20" s="9">
        <v>815840</v>
      </c>
      <c r="H20" s="20">
        <v>815000</v>
      </c>
      <c r="I20" s="16">
        <f>H20*50%</f>
        <v>407500</v>
      </c>
      <c r="J20" s="104">
        <f>H20*50%</f>
        <v>407500</v>
      </c>
    </row>
    <row r="21" spans="1:10" s="29" customFormat="1" ht="13.5" customHeight="1" thickBot="1">
      <c r="A21" s="105"/>
      <c r="B21" s="25" t="s">
        <v>398</v>
      </c>
      <c r="C21" s="25"/>
      <c r="D21" s="25"/>
      <c r="E21" s="25"/>
      <c r="F21" s="25"/>
      <c r="G21" s="26">
        <f aca="true" t="shared" si="1" ref="G21:J22">SUM(G20)</f>
        <v>815840</v>
      </c>
      <c r="H21" s="28">
        <f t="shared" si="1"/>
        <v>815000</v>
      </c>
      <c r="I21" s="28">
        <f t="shared" si="1"/>
        <v>407500</v>
      </c>
      <c r="J21" s="115">
        <f t="shared" si="1"/>
        <v>407500</v>
      </c>
    </row>
    <row r="22" spans="1:10" s="32" customFormat="1" ht="15.75" customHeight="1" thickBot="1">
      <c r="A22" s="263" t="s">
        <v>402</v>
      </c>
      <c r="B22" s="265"/>
      <c r="C22" s="151"/>
      <c r="D22" s="151"/>
      <c r="E22" s="151"/>
      <c r="F22" s="151"/>
      <c r="G22" s="152">
        <f t="shared" si="1"/>
        <v>815840</v>
      </c>
      <c r="H22" s="155">
        <f t="shared" si="1"/>
        <v>815000</v>
      </c>
      <c r="I22" s="155">
        <f t="shared" si="1"/>
        <v>407500</v>
      </c>
      <c r="J22" s="156">
        <f t="shared" si="1"/>
        <v>407500</v>
      </c>
    </row>
    <row r="23" spans="1:10" s="46" customFormat="1" ht="27.75" customHeight="1">
      <c r="A23" s="117" t="s">
        <v>407</v>
      </c>
      <c r="C23" s="47"/>
      <c r="D23" s="47"/>
      <c r="E23" s="47"/>
      <c r="F23" s="47"/>
      <c r="G23" s="48"/>
      <c r="H23" s="49"/>
      <c r="I23" s="50"/>
      <c r="J23" s="124"/>
    </row>
    <row r="24" spans="1:10" s="24" customFormat="1" ht="17.25" customHeight="1">
      <c r="A24" s="101" t="s">
        <v>447</v>
      </c>
      <c r="B24" s="80"/>
      <c r="C24" s="81"/>
      <c r="D24" s="81"/>
      <c r="E24" s="81"/>
      <c r="F24" s="81"/>
      <c r="G24" s="82"/>
      <c r="H24" s="83"/>
      <c r="I24" s="33"/>
      <c r="J24" s="102"/>
    </row>
    <row r="25" spans="1:10" s="3" customFormat="1" ht="53.25" customHeight="1">
      <c r="A25" s="103">
        <v>1</v>
      </c>
      <c r="B25" s="2" t="s">
        <v>4</v>
      </c>
      <c r="C25" s="2" t="s">
        <v>549</v>
      </c>
      <c r="D25" s="2" t="s">
        <v>5</v>
      </c>
      <c r="E25" s="2" t="s">
        <v>550</v>
      </c>
      <c r="F25" s="2" t="s">
        <v>6</v>
      </c>
      <c r="G25" s="9">
        <v>1340000</v>
      </c>
      <c r="H25" s="20">
        <v>1050000</v>
      </c>
      <c r="I25" s="16">
        <f>H25*50%</f>
        <v>525000</v>
      </c>
      <c r="J25" s="104">
        <f>H25*50%</f>
        <v>525000</v>
      </c>
    </row>
    <row r="26" spans="1:10" s="29" customFormat="1" ht="16.5" customHeight="1" thickBot="1">
      <c r="A26" s="105"/>
      <c r="B26" s="25" t="s">
        <v>411</v>
      </c>
      <c r="C26" s="25"/>
      <c r="D26" s="25"/>
      <c r="E26" s="25"/>
      <c r="F26" s="25"/>
      <c r="G26" s="26">
        <f aca="true" t="shared" si="2" ref="G26:J27">SUM(G25)</f>
        <v>1340000</v>
      </c>
      <c r="H26" s="28">
        <f t="shared" si="2"/>
        <v>1050000</v>
      </c>
      <c r="I26" s="28">
        <f t="shared" si="2"/>
        <v>525000</v>
      </c>
      <c r="J26" s="115">
        <f t="shared" si="2"/>
        <v>525000</v>
      </c>
    </row>
    <row r="27" spans="1:10" s="32" customFormat="1" ht="14.25" customHeight="1" thickBot="1">
      <c r="A27" s="266" t="s">
        <v>418</v>
      </c>
      <c r="B27" s="267"/>
      <c r="C27" s="166"/>
      <c r="D27" s="166"/>
      <c r="E27" s="166"/>
      <c r="F27" s="166"/>
      <c r="G27" s="167">
        <f t="shared" si="2"/>
        <v>1340000</v>
      </c>
      <c r="H27" s="168">
        <f t="shared" si="2"/>
        <v>1050000</v>
      </c>
      <c r="I27" s="168">
        <f t="shared" si="2"/>
        <v>525000</v>
      </c>
      <c r="J27" s="169">
        <f t="shared" si="2"/>
        <v>525000</v>
      </c>
    </row>
    <row r="28" spans="1:10" s="32" customFormat="1" ht="21.75" customHeight="1" thickBot="1" thickTop="1">
      <c r="A28" s="171">
        <v>5</v>
      </c>
      <c r="B28" s="145" t="s">
        <v>132</v>
      </c>
      <c r="C28" s="146"/>
      <c r="D28" s="146"/>
      <c r="E28" s="146"/>
      <c r="F28" s="146"/>
      <c r="G28" s="147">
        <f>SUM(G27,G9,G22,G17)</f>
        <v>5728009</v>
      </c>
      <c r="H28" s="148">
        <f>SUM(H27,H9,H22,H17)</f>
        <v>5149000</v>
      </c>
      <c r="I28" s="148">
        <f>SUM(I27,I9,I22,I17)</f>
        <v>2513750</v>
      </c>
      <c r="J28" s="149">
        <f>SUM(J27,J9,J22,J17)</f>
        <v>2635250</v>
      </c>
    </row>
    <row r="29" ht="13.5" thickTop="1"/>
    <row r="34" spans="1:11" s="7" customFormat="1" ht="18.75" customHeight="1">
      <c r="A34" s="271" t="s">
        <v>72</v>
      </c>
      <c r="B34" s="270"/>
      <c r="C34" s="270"/>
      <c r="D34" s="270"/>
      <c r="E34" s="270"/>
      <c r="F34" s="270"/>
      <c r="G34" s="270"/>
      <c r="H34" s="270"/>
      <c r="I34" s="270"/>
      <c r="J34" s="270"/>
      <c r="K34" s="6"/>
    </row>
    <row r="35" spans="1:11" s="7" customFormat="1" ht="18.75" customHeight="1">
      <c r="A35" s="271" t="s">
        <v>445</v>
      </c>
      <c r="B35" s="270"/>
      <c r="C35" s="270"/>
      <c r="D35" s="270"/>
      <c r="E35" s="270"/>
      <c r="F35" s="270"/>
      <c r="G35" s="270"/>
      <c r="H35" s="270"/>
      <c r="I35" s="270"/>
      <c r="J35" s="270"/>
      <c r="K35" s="6"/>
    </row>
    <row r="36" spans="1:11" s="7" customFormat="1" ht="14.25" customHeight="1" thickBot="1">
      <c r="A36" s="91"/>
      <c r="B36" s="92"/>
      <c r="C36" s="92"/>
      <c r="D36" s="92"/>
      <c r="E36" s="92"/>
      <c r="F36" s="92"/>
      <c r="G36" s="92"/>
      <c r="H36" s="93"/>
      <c r="I36" s="94" t="s">
        <v>50</v>
      </c>
      <c r="J36" s="93"/>
      <c r="K36" s="6"/>
    </row>
    <row r="37" spans="1:10" s="14" customFormat="1" ht="46.5" customHeight="1">
      <c r="A37" s="95" t="s">
        <v>360</v>
      </c>
      <c r="B37" s="96" t="s">
        <v>244</v>
      </c>
      <c r="C37" s="96" t="s">
        <v>245</v>
      </c>
      <c r="D37" s="96" t="s">
        <v>544</v>
      </c>
      <c r="E37" s="96" t="s">
        <v>545</v>
      </c>
      <c r="F37" s="96" t="s">
        <v>546</v>
      </c>
      <c r="G37" s="97" t="s">
        <v>548</v>
      </c>
      <c r="H37" s="98" t="s">
        <v>275</v>
      </c>
      <c r="I37" s="125" t="s">
        <v>49</v>
      </c>
      <c r="J37" s="126" t="s">
        <v>51</v>
      </c>
    </row>
    <row r="38" spans="1:10" s="24" customFormat="1" ht="27.75" customHeight="1">
      <c r="A38" s="117" t="s">
        <v>284</v>
      </c>
      <c r="B38" s="53"/>
      <c r="C38" s="54"/>
      <c r="D38" s="54"/>
      <c r="E38" s="54"/>
      <c r="F38" s="54"/>
      <c r="G38" s="55"/>
      <c r="H38" s="56"/>
      <c r="I38" s="57"/>
      <c r="J38" s="123"/>
    </row>
    <row r="39" spans="1:10" s="24" customFormat="1" ht="17.25" customHeight="1">
      <c r="A39" s="101" t="s">
        <v>446</v>
      </c>
      <c r="B39" s="80"/>
      <c r="C39" s="81"/>
      <c r="D39" s="81"/>
      <c r="E39" s="81"/>
      <c r="F39" s="81"/>
      <c r="G39" s="82"/>
      <c r="H39" s="83"/>
      <c r="I39" s="33"/>
      <c r="J39" s="102"/>
    </row>
    <row r="40" spans="1:10" ht="90" thickBot="1">
      <c r="A40" s="127">
        <v>1</v>
      </c>
      <c r="B40" s="128" t="s">
        <v>43</v>
      </c>
      <c r="C40" s="128" t="s">
        <v>43</v>
      </c>
      <c r="D40" s="128" t="s">
        <v>355</v>
      </c>
      <c r="E40" s="128" t="s">
        <v>22</v>
      </c>
      <c r="F40" s="128" t="s">
        <v>356</v>
      </c>
      <c r="G40" s="75">
        <v>297871</v>
      </c>
      <c r="H40" s="129" t="s">
        <v>48</v>
      </c>
      <c r="I40" s="130" t="s">
        <v>49</v>
      </c>
      <c r="J40" s="131" t="s">
        <v>70</v>
      </c>
    </row>
  </sheetData>
  <mergeCells count="8">
    <mergeCell ref="A1:J1"/>
    <mergeCell ref="A2:J2"/>
    <mergeCell ref="A34:J34"/>
    <mergeCell ref="A35:J35"/>
    <mergeCell ref="A22:B22"/>
    <mergeCell ref="A9:B9"/>
    <mergeCell ref="A27:B27"/>
    <mergeCell ref="A17:B1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a381u262</cp:lastModifiedBy>
  <cp:lastPrinted>2002-05-28T12:30:40Z</cp:lastPrinted>
  <dcterms:created xsi:type="dcterms:W3CDTF">1997-01-24T12:53:32Z</dcterms:created>
  <dcterms:modified xsi:type="dcterms:W3CDTF">2002-05-28T12:32:30Z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